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225" windowWidth="9720" windowHeight="7320" tabRatio="601" activeTab="0"/>
  </bookViews>
  <sheets>
    <sheet name="CDKT" sheetId="1" r:id="rId1"/>
    <sheet name="KQKD" sheetId="2" r:id="rId2"/>
    <sheet name="00000000" sheetId="3" state="veryHidden" r:id="rId3"/>
  </sheets>
  <externalReferences>
    <externalReference r:id="rId6"/>
  </externalReferences>
  <definedNames>
    <definedName name="_Fill" hidden="1">#REF!</definedName>
    <definedName name="_xlnm.Print_Titles" localSheetId="0">'CDKT'!$1:$5</definedName>
    <definedName name="TRISO">#REF!</definedName>
  </definedNames>
  <calcPr fullCalcOnLoad="1"/>
</workbook>
</file>

<file path=xl/sharedStrings.xml><?xml version="1.0" encoding="utf-8"?>
<sst xmlns="http://schemas.openxmlformats.org/spreadsheetml/2006/main" count="161" uniqueCount="146">
  <si>
    <t xml:space="preserve">COÂNG TY COÅ PHAÀN THUÛY SAÛN SOÁ 4 </t>
  </si>
  <si>
    <t>31/12/2007</t>
  </si>
  <si>
    <t>01/01/2007</t>
  </si>
  <si>
    <t>V. 4</t>
  </si>
  <si>
    <t>5- Phaûi traû ngöôøi lao ñoäng</t>
  </si>
  <si>
    <t>5- Phaûi traû daøi haïn khaùc</t>
  </si>
  <si>
    <t>4. Coå phieáu quyõ</t>
  </si>
  <si>
    <t>VI.28</t>
  </si>
  <si>
    <t xml:space="preserve">7- Phaûi traû caùc ñôn vò noäi boä </t>
  </si>
  <si>
    <t>8- Phaûi traû theo tieán ñoä hôïp ñoàng xaây döïng</t>
  </si>
  <si>
    <t xml:space="preserve">3. Nguoàn kinh phí ñaõ hình thaønh taøi saûn coá ñònh </t>
  </si>
  <si>
    <t xml:space="preserve">1- Tieàn </t>
  </si>
  <si>
    <t>2- Caùc khoaûn töông ñöông tieàn</t>
  </si>
  <si>
    <t>1- Phaûi thu cuûa khaùch haøng</t>
  </si>
  <si>
    <t xml:space="preserve">2- Traû tröôùc cho ngöôøi baùn </t>
  </si>
  <si>
    <t>5- Caùc khoaûn phaûi thu khaùc</t>
  </si>
  <si>
    <t>1- Haøng toàn kho</t>
  </si>
  <si>
    <t>1- Chi phí traû tröôùc ngaén haïn</t>
  </si>
  <si>
    <t>1- Taøi saûn coá ñònh höõu hình</t>
  </si>
  <si>
    <t>2- Taøi saûn coá ñònh thueâ taøi chính</t>
  </si>
  <si>
    <t>3- Taøi saûn coá ñònh voâ hình</t>
  </si>
  <si>
    <t>4- Chi phí xaây döng cô baûn dôû dang</t>
  </si>
  <si>
    <t>2- Ñaàu tö vaøo coâng ty lieân keát, lieân doanh</t>
  </si>
  <si>
    <t>3- Ñaàu tö daøi haïn khaùc</t>
  </si>
  <si>
    <t>1- Vay vaø nôï ngaén haïn</t>
  </si>
  <si>
    <t>2- Phaûi traû cho ngöôøi baùn</t>
  </si>
  <si>
    <t>3- Ngöôøi mua traû tieàn tröôùc</t>
  </si>
  <si>
    <t>4- Thueá vaø caùc khoaûn phaûi noäp Nhaø nöôùc</t>
  </si>
  <si>
    <t>6- Chi phí phaûi traû</t>
  </si>
  <si>
    <t>9- Caùc khoaûn phaûi traû, phaûi noäp khaùc</t>
  </si>
  <si>
    <t>1- Phaûi traû daøi haïn ngöôøi baùn</t>
  </si>
  <si>
    <t>4- Vay vaø nôï daøi haïn</t>
  </si>
  <si>
    <t>1- Voán ñaàu tö cuûa chuû sôû höõu</t>
  </si>
  <si>
    <t xml:space="preserve">6- Quyõ ñaàu tö phaùt trieån </t>
  </si>
  <si>
    <t>7- Quyõ döï phoøng taøi chính</t>
  </si>
  <si>
    <t>9- Lôïi nhuaän chöa phaân phoái</t>
  </si>
  <si>
    <t>1- Quyõ khen thöôûng vaø phuùc lôïi</t>
  </si>
  <si>
    <t>1- Doanh thu baùn haøng vaø cung caáp dòch vuï</t>
  </si>
  <si>
    <t>3- Doanh thu thuaàn veà baùn haøng vaø cung caáp dòch vuï</t>
  </si>
  <si>
    <t xml:space="preserve">5- Lôïi nhuaän goäp veà baùn haøng vaø cung caáp dòch vuï </t>
  </si>
  <si>
    <t>6- Doanh thu hoaït ñoäng taøi chính</t>
  </si>
  <si>
    <t>8- Chi phí baùn haøng</t>
  </si>
  <si>
    <t>9- Chi phí quaûn lyù doanh nghieäp</t>
  </si>
  <si>
    <t xml:space="preserve">10- Lôïi nhuaän thuaàn töø hoaït ñoäng kinh doanh </t>
  </si>
  <si>
    <t>11- Thu nhaäp khaùc</t>
  </si>
  <si>
    <t>12- Chi phí khaùc</t>
  </si>
  <si>
    <t>4- Giaù voán haøng baùn</t>
  </si>
  <si>
    <t>13- Lôïi nhuaän khaùc</t>
  </si>
  <si>
    <t>14- Toång lôïi nhuaän keá toaùn tröôùc thueá</t>
  </si>
  <si>
    <t xml:space="preserve">Ñôn vò tính: VNÑ </t>
  </si>
  <si>
    <t>431</t>
  </si>
  <si>
    <t>01</t>
  </si>
  <si>
    <t>03</t>
  </si>
  <si>
    <t xml:space="preserve">BAÛNG CAÂN ÑOÁI KEÁ TOAÙN </t>
  </si>
  <si>
    <t>TAØI SAÛN</t>
  </si>
  <si>
    <t>TOÅNG COÄNG TAØI SAÛN</t>
  </si>
  <si>
    <t>NGUOÀN VOÁN</t>
  </si>
  <si>
    <t xml:space="preserve">A. NÔÏ PHAÛI TRAÛ </t>
  </si>
  <si>
    <t>TOÅNG COÄNG NGUOÀN VOÁN</t>
  </si>
  <si>
    <t>- Nguyeân giaù</t>
  </si>
  <si>
    <t xml:space="preserve">- Giaù trò hao moøn luõy keá </t>
  </si>
  <si>
    <t>B. VOÁN CHUÛ SÔÛ HÖÕU</t>
  </si>
  <si>
    <t xml:space="preserve">CHÆ TIEÂU </t>
  </si>
  <si>
    <t>I. Nôï ngaén haïn</t>
  </si>
  <si>
    <t>II. Nôï daøi haïn</t>
  </si>
  <si>
    <t>I. Nguoàn voán quyõ</t>
  </si>
  <si>
    <t>II. Nguoàn kinh phí, quyõ khaùc</t>
  </si>
  <si>
    <t>II. Caùc khoaûn ñaàu tö taøi chính ngaén haïn</t>
  </si>
  <si>
    <t>III. Caùc khoaûn phaûi thu</t>
  </si>
  <si>
    <t>IV. Haøng toàn kho</t>
  </si>
  <si>
    <t>Maõ soá</t>
  </si>
  <si>
    <t xml:space="preserve">1. Ñaàu tö chöùng khoaùn ngaén haïn </t>
  </si>
  <si>
    <t>Maãu soá B01- DN</t>
  </si>
  <si>
    <t>Thuyeát minh</t>
  </si>
  <si>
    <t>A. TAØI SAÛN NGAÉN HAÏN</t>
  </si>
  <si>
    <t>I. Tieàn vaø caùc khoaûn töông töông tieàn</t>
  </si>
  <si>
    <t>V. Taøi saûn ngaén haïn khaùc</t>
  </si>
  <si>
    <t>B. TAØI SAÛN DAØI HAÏN</t>
  </si>
  <si>
    <t>I. Caùc khoaûn phaûi thu daøi haïn</t>
  </si>
  <si>
    <t>II. Taøi saûn coá ñònh</t>
  </si>
  <si>
    <t>III. Baát ñoäng saûn ñaàu tö</t>
  </si>
  <si>
    <t>IV. Caùc khoaûn ñaàu tö taøi chính daøi  haïn</t>
  </si>
  <si>
    <t>V. Taøi saûn daøi haïn khaùc</t>
  </si>
  <si>
    <t>1. Chi phí traû tröôùc daøi haïn</t>
  </si>
  <si>
    <t>2. Thaëng dö voán coå phaàn</t>
  </si>
  <si>
    <t xml:space="preserve">2. Döï phoøng giaûm giaù chöùng khoaùn ñaàu tö ngaén haïn </t>
  </si>
  <si>
    <t>3. Phaûi thu noäi boä</t>
  </si>
  <si>
    <t xml:space="preserve">4. Phaûi thu theo tieán ñoä keá hoaïch hôïp ñoàng xaây döïng </t>
  </si>
  <si>
    <t>6. Döï phoøng caùc khoaûn phaûi thu khoù ñoøi</t>
  </si>
  <si>
    <t xml:space="preserve">2. Döï phoøng giaûm giaù haøng toàn kho </t>
  </si>
  <si>
    <t>1. Phaûi thu daøi haïn cuûa khaùch haøng</t>
  </si>
  <si>
    <t xml:space="preserve">2. Phaûi thu noäi boä daøi haïn </t>
  </si>
  <si>
    <t xml:space="preserve">4. Döï phoøng caùc khoaûn phaûi thu khoù ñoøi </t>
  </si>
  <si>
    <t>3. Phaûi thu daøi haïn khaùc</t>
  </si>
  <si>
    <t>1. Ñaàu tö vaøo coâng ty con</t>
  </si>
  <si>
    <t xml:space="preserve">4. Döï phoøng giaûm giaù chöùng khoaùn ñaàu tö daøi haïn </t>
  </si>
  <si>
    <t>2. Taøi saûn thueá thu nhaäp hoaõn laïi</t>
  </si>
  <si>
    <t>3. Taøi saûn daøi haïn khaùc</t>
  </si>
  <si>
    <t xml:space="preserve">2. Phaûi traû daøi haïn noäi boä </t>
  </si>
  <si>
    <t>Maãu soá B02- DN</t>
  </si>
  <si>
    <t>10</t>
  </si>
  <si>
    <t>V.1</t>
  </si>
  <si>
    <t>V.3</t>
  </si>
  <si>
    <t>3- Thueá vaø caùc khoaûn khaùc phaûi thu Nhaø nöôùc</t>
  </si>
  <si>
    <t xml:space="preserve">2- Thueá GTGT ñöôc khaáu tröø </t>
  </si>
  <si>
    <t>4- Taøi saûn ngaén haïn khaùc</t>
  </si>
  <si>
    <t>154</t>
  </si>
  <si>
    <t>V.8</t>
  </si>
  <si>
    <t>V.11</t>
  </si>
  <si>
    <t>V.13</t>
  </si>
  <si>
    <t>V.15</t>
  </si>
  <si>
    <t>V.16</t>
  </si>
  <si>
    <t>V.17</t>
  </si>
  <si>
    <t>V.18</t>
  </si>
  <si>
    <t>V.20</t>
  </si>
  <si>
    <t>V.22</t>
  </si>
  <si>
    <t>VI.27</t>
  </si>
  <si>
    <t>VI.30</t>
  </si>
  <si>
    <t>VI.25</t>
  </si>
  <si>
    <t xml:space="preserve">BAÙO CAÙO KEÁT QUAÛ HOAÏT ÑOÄNG KINH DOANH </t>
  </si>
  <si>
    <t xml:space="preserve">                      Keá toaùn tröôûng</t>
  </si>
  <si>
    <t xml:space="preserve">                              Keá toaùn tröôûng</t>
  </si>
  <si>
    <t>17- Lôïi nhuaän sau thueá TNDN</t>
  </si>
  <si>
    <t>16- Chi phí thueá TNDN hoaõn laïi</t>
  </si>
  <si>
    <t>VI.26</t>
  </si>
  <si>
    <t>7- Chi phí taøi chính</t>
  </si>
  <si>
    <t>15- Chi phí thueá TNDN hieän haønh</t>
  </si>
  <si>
    <t xml:space="preserve">  Toång lôïi nhuaän keá toaùn chòu thueá TNDN</t>
  </si>
  <si>
    <t>V.5</t>
  </si>
  <si>
    <t>1- Phaûi thu daøi haïn cuûa khaùch haøng</t>
  </si>
  <si>
    <t>1- Chi phí traû tröôùc daøi haïn</t>
  </si>
  <si>
    <t>V.14</t>
  </si>
  <si>
    <t>Toång Giaùm Ñoác</t>
  </si>
  <si>
    <t xml:space="preserve">3- Phaûi thu noäi boä ngaén haïn </t>
  </si>
  <si>
    <t>2- Caùc khoaûn giaûm tröø doanh thu</t>
  </si>
  <si>
    <t>Trong ñoù: Chi phí laõi vay</t>
  </si>
  <si>
    <t>5- Taøi saûn ngaén haïn khaùc</t>
  </si>
  <si>
    <t xml:space="preserve">  Chi phí thueá TNDN phaûi noäp</t>
  </si>
  <si>
    <t>Luyõ keá töø ñaàu naêm</t>
  </si>
  <si>
    <t>Ngaøy 31 thaùng 08 naêm 2008</t>
  </si>
  <si>
    <t>31/08/2008</t>
  </si>
  <si>
    <t>Tháng 08 năm 2008</t>
  </si>
  <si>
    <t>Tháng 08</t>
  </si>
  <si>
    <t>Ngaøy 10 thaùng 09 naêm 2008</t>
  </si>
  <si>
    <t xml:space="preserve">                      ÑOÃ THANH NGA</t>
  </si>
  <si>
    <t xml:space="preserve"> NGUYEÃN VAÊN LÖÏC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</si>
</sst>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.##0.00_);_(* \(#.##0.00\);_(* &quot;-&quot;??_);_(@_)"/>
    <numFmt numFmtId="167" formatCode="_(* #,##0.00_);_(* \(#,##0.00\);_(* &quot;-&quot;_);_(@_)"/>
    <numFmt numFmtId="168" formatCode="0#"/>
    <numFmt numFmtId="169" formatCode="&quot;\&quot;#,##0;[Red]&quot;\&quot;\-#,##0"/>
    <numFmt numFmtId="170" formatCode="&quot;\&quot;#,##0.00;[Red]&quot;\&quot;\-#,##0.00"/>
    <numFmt numFmtId="171" formatCode="\$#,##0\ ;\(\$#,##0\)"/>
    <numFmt numFmtId="172" formatCode="&quot;\&quot;#,##0;[Red]&quot;\&quot;&quot;\&quot;\-#,##0"/>
    <numFmt numFmtId="173" formatCode="&quot;\&quot;#,##0.00;[Red]&quot;\&quot;&quot;\&quot;&quot;\&quot;&quot;\&quot;&quot;\&quot;&quot;\&quot;\-#,##0.00"/>
    <numFmt numFmtId="174" formatCode="_(* #,##0.0_);_(* \(#,##0.0\);_(* &quot;-&quot;??_);_(@_)"/>
    <numFmt numFmtId="175" formatCode="#,##0.000"/>
    <numFmt numFmtId="176" formatCode="0.0"/>
    <numFmt numFmtId="177" formatCode="0.00_);\(0.00\)"/>
    <numFmt numFmtId="178" formatCode="_(* #,##0.0_);_(* \(#,##0.0\);_(* &quot;-&quot;_);_(@_)"/>
    <numFmt numFmtId="179" formatCode="_(* #,##0.000_);_(* \(#,##0.000\);_(* &quot;-&quot;_);_(@_)"/>
    <numFmt numFmtId="180" formatCode="_(* #,##0.0000_);_(* \(#,##0.0000\);_(* &quot;-&quot;_);_(@_)"/>
    <numFmt numFmtId="181" formatCode="_(* #,##0.00000_);_(* \(#,##0.00000\);_(* &quot;-&quot;_);_(@_)"/>
    <numFmt numFmtId="182" formatCode="[$-409]dddd\,\ dd\ mmmm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_);_(* \(#,##0.0\);_(* &quot;-&quot;?_);_(@_)"/>
    <numFmt numFmtId="188" formatCode="[$-409]dddd\,\ mmmm\ dd\,\ yyyy"/>
  </numFmts>
  <fonts count="24">
    <font>
      <sz val="11"/>
      <name val="VNI-Times"/>
      <family val="0"/>
    </font>
    <font>
      <sz val="12"/>
      <name val="Vni-times"/>
      <family val="0"/>
    </font>
    <font>
      <sz val="12"/>
      <name val="新細明體"/>
      <family val="1"/>
    </font>
    <font>
      <sz val="10"/>
      <name val="MS Sans Serif"/>
      <family val="0"/>
    </font>
    <font>
      <sz val="10"/>
      <name val="Arial"/>
      <family val="2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1"/>
      <name val="VNI-Helve-Condense"/>
      <family val="0"/>
    </font>
    <font>
      <sz val="10"/>
      <name val="VNI-Helve-Condense"/>
      <family val="0"/>
    </font>
    <font>
      <b/>
      <sz val="10"/>
      <color indexed="8"/>
      <name val="VNI-Helve-Condense"/>
      <family val="0"/>
    </font>
    <font>
      <b/>
      <sz val="10"/>
      <name val="VNI-Helve-Condense"/>
      <family val="0"/>
    </font>
    <font>
      <sz val="11"/>
      <name val="VNI-Helve-Condense"/>
      <family val="0"/>
    </font>
    <font>
      <b/>
      <i/>
      <sz val="11"/>
      <name val="VNI-Helve-Condense"/>
      <family val="0"/>
    </font>
    <font>
      <i/>
      <sz val="11"/>
      <name val="VNI-Helve-Condense"/>
      <family val="0"/>
    </font>
    <font>
      <b/>
      <i/>
      <sz val="10"/>
      <name val="VNI-Helve-Condense"/>
      <family val="0"/>
    </font>
    <font>
      <i/>
      <sz val="10"/>
      <name val="VNI-Helve-Condense"/>
      <family val="0"/>
    </font>
    <font>
      <b/>
      <sz val="13"/>
      <name val="VNI-Helve-Condense"/>
      <family val="0"/>
    </font>
    <font>
      <sz val="8"/>
      <name val="VNI-Times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" fillId="0" borderId="1" applyNumberFormat="0" applyFont="0" applyFill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>
      <alignment/>
      <protection/>
    </xf>
    <xf numFmtId="0" fontId="4" fillId="0" borderId="0">
      <alignment/>
      <protection/>
    </xf>
  </cellStyleXfs>
  <cellXfs count="224">
    <xf numFmtId="0" fontId="0" fillId="0" borderId="0" xfId="0" applyAlignment="1">
      <alignment/>
    </xf>
    <xf numFmtId="0" fontId="4" fillId="0" borderId="0" xfId="45">
      <alignment/>
      <protection/>
    </xf>
    <xf numFmtId="0" fontId="0" fillId="0" borderId="0" xfId="0" applyAlignment="1" applyProtection="1">
      <alignment/>
      <protection hidden="1" locked="0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164" fontId="17" fillId="0" borderId="0" xfId="15" applyNumberFormat="1" applyFont="1" applyBorder="1" applyAlignment="1">
      <alignment/>
    </xf>
    <xf numFmtId="164" fontId="13" fillId="0" borderId="0" xfId="15" applyNumberFormat="1" applyFont="1" applyBorder="1" applyAlignment="1">
      <alignment/>
    </xf>
    <xf numFmtId="0" fontId="17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164" fontId="17" fillId="0" borderId="0" xfId="15" applyNumberFormat="1" applyFont="1" applyAlignment="1">
      <alignment/>
    </xf>
    <xf numFmtId="164" fontId="13" fillId="0" borderId="0" xfId="15" applyNumberFormat="1" applyFont="1" applyBorder="1" applyAlignment="1">
      <alignment horizontal="right"/>
    </xf>
    <xf numFmtId="164" fontId="17" fillId="0" borderId="0" xfId="15" applyNumberFormat="1" applyFont="1" applyBorder="1" applyAlignment="1">
      <alignment/>
    </xf>
    <xf numFmtId="164" fontId="19" fillId="0" borderId="0" xfId="15" applyNumberFormat="1" applyFont="1" applyBorder="1" applyAlignment="1">
      <alignment horizontal="centerContinuous" vertical="center"/>
    </xf>
    <xf numFmtId="164" fontId="13" fillId="0" borderId="0" xfId="15" applyNumberFormat="1" applyFont="1" applyFill="1" applyBorder="1" applyAlignment="1" quotePrefix="1">
      <alignment horizontal="right" vertical="center"/>
    </xf>
    <xf numFmtId="164" fontId="18" fillId="0" borderId="0" xfId="15" applyNumberFormat="1" applyFont="1" applyBorder="1" applyAlignment="1">
      <alignment/>
    </xf>
    <xf numFmtId="164" fontId="17" fillId="0" borderId="0" xfId="0" applyNumberFormat="1" applyFont="1" applyAlignment="1">
      <alignment/>
    </xf>
    <xf numFmtId="164" fontId="19" fillId="0" borderId="0" xfId="15" applyNumberFormat="1" applyFont="1" applyBorder="1" applyAlignment="1">
      <alignment/>
    </xf>
    <xf numFmtId="164" fontId="13" fillId="0" borderId="0" xfId="15" applyNumberFormat="1" applyFont="1" applyBorder="1" applyAlignment="1">
      <alignment/>
    </xf>
    <xf numFmtId="164" fontId="18" fillId="0" borderId="0" xfId="15" applyNumberFormat="1" applyFont="1" applyBorder="1" applyAlignment="1">
      <alignment/>
    </xf>
    <xf numFmtId="164" fontId="13" fillId="0" borderId="0" xfId="15" applyNumberFormat="1" applyFont="1" applyBorder="1" applyAlignment="1">
      <alignment vertical="center"/>
    </xf>
    <xf numFmtId="164" fontId="17" fillId="0" borderId="0" xfId="15" applyNumberFormat="1" applyFont="1" applyAlignment="1">
      <alignment vertical="center"/>
    </xf>
    <xf numFmtId="164" fontId="17" fillId="0" borderId="0" xfId="15" applyNumberFormat="1" applyFont="1" applyBorder="1" applyAlignment="1">
      <alignment vertical="center"/>
    </xf>
    <xf numFmtId="164" fontId="13" fillId="0" borderId="0" xfId="15" applyNumberFormat="1" applyFont="1" applyAlignment="1">
      <alignment horizontal="center" vertical="center"/>
    </xf>
    <xf numFmtId="0" fontId="17" fillId="0" borderId="0" xfId="0" applyFont="1" applyBorder="1" applyAlignment="1">
      <alignment/>
    </xf>
    <xf numFmtId="164" fontId="19" fillId="0" borderId="0" xfId="15" applyNumberFormat="1" applyFont="1" applyAlignment="1">
      <alignment horizontal="center"/>
    </xf>
    <xf numFmtId="164" fontId="13" fillId="0" borderId="0" xfId="15" applyNumberFormat="1" applyFont="1" applyBorder="1" applyAlignment="1">
      <alignment horizontal="left" vertical="center" indent="5"/>
    </xf>
    <xf numFmtId="37" fontId="17" fillId="0" borderId="0" xfId="0" applyNumberFormat="1" applyFont="1" applyAlignment="1">
      <alignment/>
    </xf>
    <xf numFmtId="0" fontId="17" fillId="0" borderId="0" xfId="0" applyFont="1" applyAlignment="1">
      <alignment vertical="center"/>
    </xf>
    <xf numFmtId="164" fontId="14" fillId="0" borderId="0" xfId="15" applyNumberFormat="1" applyFont="1" applyBorder="1" applyAlignment="1">
      <alignment horizontal="center"/>
    </xf>
    <xf numFmtId="164" fontId="14" fillId="0" borderId="0" xfId="15" applyNumberFormat="1" applyFont="1" applyAlignment="1">
      <alignment horizontal="center"/>
    </xf>
    <xf numFmtId="164" fontId="14" fillId="0" borderId="0" xfId="15" applyNumberFormat="1" applyFont="1" applyAlignment="1">
      <alignment/>
    </xf>
    <xf numFmtId="164" fontId="14" fillId="0" borderId="2" xfId="15" applyNumberFormat="1" applyFont="1" applyBorder="1" applyAlignment="1">
      <alignment/>
    </xf>
    <xf numFmtId="37" fontId="16" fillId="0" borderId="0" xfId="0" applyNumberFormat="1" applyFont="1" applyBorder="1" applyAlignment="1">
      <alignment/>
    </xf>
    <xf numFmtId="164" fontId="14" fillId="0" borderId="0" xfId="15" applyNumberFormat="1" applyFont="1" applyAlignment="1">
      <alignment/>
    </xf>
    <xf numFmtId="164" fontId="16" fillId="0" borderId="2" xfId="15" applyNumberFormat="1" applyFont="1" applyBorder="1" applyAlignment="1">
      <alignment/>
    </xf>
    <xf numFmtId="164" fontId="14" fillId="0" borderId="0" xfId="15" applyNumberFormat="1" applyFont="1" applyBorder="1" applyAlignment="1">
      <alignment/>
    </xf>
    <xf numFmtId="164" fontId="14" fillId="0" borderId="0" xfId="15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164" fontId="16" fillId="0" borderId="3" xfId="15" applyNumberFormat="1" applyFont="1" applyBorder="1" applyAlignment="1">
      <alignment/>
    </xf>
    <xf numFmtId="164" fontId="21" fillId="0" borderId="0" xfId="15" applyNumberFormat="1" applyFont="1" applyBorder="1" applyAlignment="1">
      <alignment/>
    </xf>
    <xf numFmtId="164" fontId="14" fillId="0" borderId="4" xfId="15" applyNumberFormat="1" applyFont="1" applyBorder="1" applyAlignment="1">
      <alignment/>
    </xf>
    <xf numFmtId="164" fontId="16" fillId="0" borderId="0" xfId="15" applyNumberFormat="1" applyFont="1" applyBorder="1" applyAlignment="1">
      <alignment/>
    </xf>
    <xf numFmtId="164" fontId="16" fillId="0" borderId="5" xfId="15" applyNumberFormat="1" applyFont="1" applyBorder="1" applyAlignment="1">
      <alignment/>
    </xf>
    <xf numFmtId="164" fontId="21" fillId="0" borderId="0" xfId="15" applyNumberFormat="1" applyFont="1" applyBorder="1" applyAlignment="1">
      <alignment horizontal="right"/>
    </xf>
    <xf numFmtId="164" fontId="14" fillId="0" borderId="4" xfId="15" applyNumberFormat="1" applyFont="1" applyBorder="1" applyAlignment="1">
      <alignment horizontal="right"/>
    </xf>
    <xf numFmtId="164" fontId="14" fillId="0" borderId="0" xfId="15" applyNumberFormat="1" applyFont="1" applyFill="1" applyBorder="1" applyAlignment="1">
      <alignment/>
    </xf>
    <xf numFmtId="164" fontId="16" fillId="0" borderId="2" xfId="15" applyNumberFormat="1" applyFont="1" applyBorder="1" applyAlignment="1">
      <alignment horizontal="right"/>
    </xf>
    <xf numFmtId="164" fontId="16" fillId="0" borderId="0" xfId="15" applyNumberFormat="1" applyFont="1" applyBorder="1" applyAlignment="1">
      <alignment horizontal="right"/>
    </xf>
    <xf numFmtId="0" fontId="14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164" fontId="14" fillId="0" borderId="0" xfId="15" applyNumberFormat="1" applyFont="1" applyBorder="1" applyAlignment="1">
      <alignment/>
    </xf>
    <xf numFmtId="37" fontId="14" fillId="0" borderId="2" xfId="0" applyNumberFormat="1" applyFont="1" applyBorder="1" applyAlignment="1">
      <alignment/>
    </xf>
    <xf numFmtId="0" fontId="14" fillId="0" borderId="2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164" fontId="14" fillId="0" borderId="6" xfId="27" applyNumberFormat="1" applyFont="1" applyBorder="1" applyAlignment="1">
      <alignment vertical="center"/>
      <protection/>
    </xf>
    <xf numFmtId="0" fontId="14" fillId="0" borderId="6" xfId="27" applyNumberFormat="1" applyFont="1" applyBorder="1" applyAlignment="1">
      <alignment horizontal="center" vertical="center"/>
      <protection/>
    </xf>
    <xf numFmtId="0" fontId="16" fillId="0" borderId="6" xfId="27" applyNumberFormat="1" applyFont="1" applyBorder="1" applyAlignment="1">
      <alignment horizontal="center" vertical="center"/>
      <protection/>
    </xf>
    <xf numFmtId="164" fontId="21" fillId="0" borderId="6" xfId="15" applyNumberFormat="1" applyFont="1" applyBorder="1" applyAlignment="1">
      <alignment horizontal="centerContinuous" vertical="center"/>
    </xf>
    <xf numFmtId="164" fontId="16" fillId="0" borderId="0" xfId="27" applyNumberFormat="1" applyFont="1" applyBorder="1" applyAlignment="1">
      <alignment horizontal="left"/>
      <protection/>
    </xf>
    <xf numFmtId="0" fontId="16" fillId="0" borderId="0" xfId="27" applyNumberFormat="1" applyFont="1" applyBorder="1" applyAlignment="1">
      <alignment horizontal="center"/>
      <protection/>
    </xf>
    <xf numFmtId="164" fontId="16" fillId="0" borderId="0" xfId="15" applyNumberFormat="1" applyFont="1" applyBorder="1" applyAlignment="1">
      <alignment horizontal="center"/>
    </xf>
    <xf numFmtId="164" fontId="16" fillId="0" borderId="3" xfId="27" applyNumberFormat="1" applyFont="1" applyBorder="1" applyAlignment="1">
      <alignment horizontal="left" indent="1"/>
      <protection/>
    </xf>
    <xf numFmtId="164" fontId="16" fillId="0" borderId="0" xfId="27" applyNumberFormat="1" applyFont="1" applyBorder="1" applyAlignment="1">
      <alignment horizontal="left" indent="1"/>
      <protection/>
    </xf>
    <xf numFmtId="0" fontId="16" fillId="0" borderId="3" xfId="27" applyNumberFormat="1" applyFont="1" applyBorder="1" applyAlignment="1">
      <alignment horizontal="center"/>
      <protection/>
    </xf>
    <xf numFmtId="164" fontId="16" fillId="0" borderId="3" xfId="15" applyNumberFormat="1" applyFont="1" applyBorder="1" applyAlignment="1">
      <alignment horizontal="center"/>
    </xf>
    <xf numFmtId="0" fontId="16" fillId="0" borderId="0" xfId="27" applyNumberFormat="1" applyFont="1" applyBorder="1" applyAlignment="1" quotePrefix="1">
      <alignment horizontal="center"/>
      <protection/>
    </xf>
    <xf numFmtId="164" fontId="14" fillId="0" borderId="0" xfId="27" applyNumberFormat="1" applyFont="1" applyBorder="1" applyAlignment="1">
      <alignment horizontal="left" indent="2"/>
      <protection/>
    </xf>
    <xf numFmtId="0" fontId="14" fillId="0" borderId="0" xfId="27" applyNumberFormat="1" applyFont="1" applyBorder="1" applyAlignment="1">
      <alignment horizontal="center"/>
      <protection/>
    </xf>
    <xf numFmtId="164" fontId="14" fillId="0" borderId="0" xfId="15" applyNumberFormat="1" applyFont="1" applyBorder="1" applyAlignment="1" quotePrefix="1">
      <alignment horizontal="center"/>
    </xf>
    <xf numFmtId="0" fontId="14" fillId="0" borderId="0" xfId="27" applyNumberFormat="1" applyFont="1" applyBorder="1" applyAlignment="1" quotePrefix="1">
      <alignment horizontal="center"/>
      <protection/>
    </xf>
    <xf numFmtId="164" fontId="16" fillId="0" borderId="7" xfId="27" applyNumberFormat="1" applyFont="1" applyBorder="1" applyAlignment="1">
      <alignment horizontal="left" indent="1"/>
      <protection/>
    </xf>
    <xf numFmtId="0" fontId="16" fillId="0" borderId="7" xfId="27" applyNumberFormat="1" applyFont="1" applyBorder="1" applyAlignment="1">
      <alignment horizontal="center"/>
      <protection/>
    </xf>
    <xf numFmtId="164" fontId="21" fillId="0" borderId="7" xfId="15" applyNumberFormat="1" applyFont="1" applyBorder="1" applyAlignment="1">
      <alignment horizontal="center"/>
    </xf>
    <xf numFmtId="164" fontId="20" fillId="0" borderId="7" xfId="15" applyNumberFormat="1" applyFont="1" applyBorder="1" applyAlignment="1">
      <alignment/>
    </xf>
    <xf numFmtId="164" fontId="20" fillId="0" borderId="0" xfId="15" applyNumberFormat="1" applyFont="1" applyBorder="1" applyAlignment="1">
      <alignment/>
    </xf>
    <xf numFmtId="164" fontId="14" fillId="0" borderId="3" xfId="15" applyNumberFormat="1" applyFont="1" applyBorder="1" applyAlignment="1">
      <alignment horizontal="center"/>
    </xf>
    <xf numFmtId="164" fontId="14" fillId="0" borderId="7" xfId="15" applyNumberFormat="1" applyFont="1" applyBorder="1" applyAlignment="1">
      <alignment horizontal="center"/>
    </xf>
    <xf numFmtId="164" fontId="16" fillId="0" borderId="7" xfId="15" applyNumberFormat="1" applyFont="1" applyBorder="1" applyAlignment="1">
      <alignment/>
    </xf>
    <xf numFmtId="164" fontId="21" fillId="0" borderId="0" xfId="15" applyNumberFormat="1" applyFont="1" applyBorder="1" applyAlignment="1">
      <alignment horizontal="center"/>
    </xf>
    <xf numFmtId="0" fontId="14" fillId="0" borderId="0" xfId="0" applyNumberFormat="1" applyFont="1" applyAlignment="1" quotePrefix="1">
      <alignment horizontal="center"/>
    </xf>
    <xf numFmtId="164" fontId="16" fillId="0" borderId="5" xfId="27" applyNumberFormat="1" applyFont="1" applyBorder="1" applyAlignment="1">
      <alignment horizontal="left"/>
      <protection/>
    </xf>
    <xf numFmtId="0" fontId="16" fillId="0" borderId="5" xfId="27" applyNumberFormat="1" applyFont="1" applyBorder="1" applyAlignment="1">
      <alignment horizontal="center"/>
      <protection/>
    </xf>
    <xf numFmtId="164" fontId="14" fillId="0" borderId="5" xfId="15" applyNumberFormat="1" applyFont="1" applyBorder="1" applyAlignment="1">
      <alignment horizontal="center"/>
    </xf>
    <xf numFmtId="164" fontId="16" fillId="0" borderId="4" xfId="27" applyNumberFormat="1" applyFont="1" applyBorder="1" applyAlignment="1">
      <alignment horizontal="left" indent="1"/>
      <protection/>
    </xf>
    <xf numFmtId="0" fontId="16" fillId="0" borderId="4" xfId="27" applyNumberFormat="1" applyFont="1" applyBorder="1" applyAlignment="1">
      <alignment horizontal="center"/>
      <protection/>
    </xf>
    <xf numFmtId="164" fontId="16" fillId="0" borderId="4" xfId="15" applyNumberFormat="1" applyFont="1" applyBorder="1" applyAlignment="1">
      <alignment/>
    </xf>
    <xf numFmtId="164" fontId="14" fillId="0" borderId="4" xfId="27" applyNumberFormat="1" applyFont="1" applyBorder="1" applyAlignment="1">
      <alignment horizontal="left" indent="1"/>
      <protection/>
    </xf>
    <xf numFmtId="0" fontId="14" fillId="0" borderId="4" xfId="27" applyNumberFormat="1" applyFont="1" applyBorder="1" applyAlignment="1">
      <alignment horizontal="center"/>
      <protection/>
    </xf>
    <xf numFmtId="164" fontId="14" fillId="0" borderId="4" xfId="15" applyNumberFormat="1" applyFont="1" applyBorder="1" applyAlignment="1" quotePrefix="1">
      <alignment horizontal="center"/>
    </xf>
    <xf numFmtId="164" fontId="14" fillId="0" borderId="0" xfId="27" applyNumberFormat="1" applyFont="1" applyBorder="1" applyAlignment="1" quotePrefix="1">
      <alignment horizontal="left" indent="3"/>
      <protection/>
    </xf>
    <xf numFmtId="164" fontId="14" fillId="0" borderId="4" xfId="27" applyNumberFormat="1" applyFont="1" applyBorder="1" applyAlignment="1" quotePrefix="1">
      <alignment horizontal="left" indent="3"/>
      <protection/>
    </xf>
    <xf numFmtId="164" fontId="14" fillId="0" borderId="4" xfId="15" applyNumberFormat="1" applyFont="1" applyBorder="1" applyAlignment="1">
      <alignment horizontal="center"/>
    </xf>
    <xf numFmtId="164" fontId="14" fillId="0" borderId="0" xfId="27" applyNumberFormat="1" applyFont="1" applyBorder="1" applyAlignment="1">
      <alignment horizontal="left" indent="1"/>
      <protection/>
    </xf>
    <xf numFmtId="164" fontId="14" fillId="0" borderId="7" xfId="15" applyNumberFormat="1" applyFont="1" applyBorder="1" applyAlignment="1">
      <alignment/>
    </xf>
    <xf numFmtId="164" fontId="14" fillId="0" borderId="7" xfId="15" applyNumberFormat="1" applyFont="1" applyBorder="1" applyAlignment="1" quotePrefix="1">
      <alignment horizontal="center"/>
    </xf>
    <xf numFmtId="164" fontId="16" fillId="0" borderId="7" xfId="15" applyNumberFormat="1" applyFont="1" applyBorder="1" applyAlignment="1">
      <alignment/>
    </xf>
    <xf numFmtId="164" fontId="16" fillId="0" borderId="0" xfId="15" applyNumberFormat="1" applyFont="1" applyBorder="1" applyAlignment="1">
      <alignment/>
    </xf>
    <xf numFmtId="164" fontId="20" fillId="0" borderId="0" xfId="15" applyNumberFormat="1" applyFont="1" applyBorder="1" applyAlignment="1">
      <alignment horizontal="right"/>
    </xf>
    <xf numFmtId="164" fontId="20" fillId="0" borderId="0" xfId="15" applyNumberFormat="1" applyFont="1" applyBorder="1" applyAlignment="1">
      <alignment/>
    </xf>
    <xf numFmtId="164" fontId="16" fillId="0" borderId="8" xfId="27" applyNumberFormat="1" applyFont="1" applyBorder="1" applyAlignment="1">
      <alignment horizontal="left" indent="1"/>
      <protection/>
    </xf>
    <xf numFmtId="164" fontId="14" fillId="0" borderId="8" xfId="15" applyNumberFormat="1" applyFont="1" applyBorder="1" applyAlignment="1">
      <alignment horizontal="center"/>
    </xf>
    <xf numFmtId="164" fontId="16" fillId="0" borderId="8" xfId="15" applyNumberFormat="1" applyFont="1" applyBorder="1" applyAlignment="1">
      <alignment/>
    </xf>
    <xf numFmtId="164" fontId="16" fillId="0" borderId="2" xfId="27" applyNumberFormat="1" applyFont="1" applyBorder="1" applyAlignment="1">
      <alignment horizontal="left"/>
      <protection/>
    </xf>
    <xf numFmtId="0" fontId="16" fillId="0" borderId="2" xfId="27" applyNumberFormat="1" applyFont="1" applyBorder="1" applyAlignment="1">
      <alignment horizontal="center"/>
      <protection/>
    </xf>
    <xf numFmtId="164" fontId="14" fillId="0" borderId="2" xfId="15" applyNumberFormat="1" applyFont="1" applyBorder="1" applyAlignment="1">
      <alignment horizontal="center"/>
    </xf>
    <xf numFmtId="164" fontId="16" fillId="0" borderId="9" xfId="27" applyNumberFormat="1" applyFont="1" applyBorder="1" applyAlignment="1">
      <alignment horizontal="center" vertical="center"/>
      <protection/>
    </xf>
    <xf numFmtId="0" fontId="16" fillId="0" borderId="9" xfId="27" applyNumberFormat="1" applyFont="1" applyBorder="1" applyAlignment="1">
      <alignment horizontal="center" vertical="center"/>
      <protection/>
    </xf>
    <xf numFmtId="164" fontId="14" fillId="0" borderId="9" xfId="15" applyNumberFormat="1" applyFont="1" applyBorder="1" applyAlignment="1">
      <alignment horizontal="center" vertical="center"/>
    </xf>
    <xf numFmtId="164" fontId="16" fillId="0" borderId="9" xfId="15" applyNumberFormat="1" applyFont="1" applyBorder="1" applyAlignment="1">
      <alignment horizontal="right" vertical="center"/>
    </xf>
    <xf numFmtId="164" fontId="16" fillId="0" borderId="9" xfId="15" applyNumberFormat="1" applyFont="1" applyBorder="1" applyAlignment="1">
      <alignment vertical="center"/>
    </xf>
    <xf numFmtId="164" fontId="16" fillId="0" borderId="0" xfId="27" applyNumberFormat="1" applyFont="1" applyBorder="1" applyAlignment="1">
      <alignment horizontal="center" vertical="center"/>
      <protection/>
    </xf>
    <xf numFmtId="0" fontId="16" fillId="0" borderId="0" xfId="27" applyNumberFormat="1" applyFont="1" applyBorder="1" applyAlignment="1">
      <alignment horizontal="center" vertical="center"/>
      <protection/>
    </xf>
    <xf numFmtId="164" fontId="14" fillId="0" borderId="0" xfId="15" applyNumberFormat="1" applyFont="1" applyBorder="1" applyAlignment="1">
      <alignment horizontal="center" vertical="center"/>
    </xf>
    <xf numFmtId="164" fontId="16" fillId="0" borderId="0" xfId="15" applyNumberFormat="1" applyFont="1" applyBorder="1" applyAlignment="1">
      <alignment horizontal="right" vertical="center"/>
    </xf>
    <xf numFmtId="164" fontId="16" fillId="0" borderId="0" xfId="15" applyNumberFormat="1" applyFont="1" applyBorder="1" applyAlignment="1">
      <alignment vertical="center"/>
    </xf>
    <xf numFmtId="164" fontId="16" fillId="0" borderId="2" xfId="15" applyNumberFormat="1" applyFont="1" applyBorder="1" applyAlignment="1">
      <alignment horizontal="center"/>
    </xf>
    <xf numFmtId="164" fontId="16" fillId="0" borderId="4" xfId="15" applyNumberFormat="1" applyFont="1" applyBorder="1" applyAlignment="1">
      <alignment horizontal="center"/>
    </xf>
    <xf numFmtId="164" fontId="16" fillId="0" borderId="3" xfId="27" applyNumberFormat="1" applyFont="1" applyBorder="1" applyAlignment="1">
      <alignment horizontal="left"/>
      <protection/>
    </xf>
    <xf numFmtId="164" fontId="14" fillId="0" borderId="0" xfId="27" applyNumberFormat="1" applyFont="1" applyBorder="1" applyAlignment="1">
      <alignment horizontal="left"/>
      <protection/>
    </xf>
    <xf numFmtId="164" fontId="14" fillId="0" borderId="0" xfId="27" applyNumberFormat="1" applyFont="1" applyBorder="1" applyAlignment="1">
      <alignment vertical="center"/>
      <protection/>
    </xf>
    <xf numFmtId="0" fontId="14" fillId="0" borderId="0" xfId="27" applyNumberFormat="1" applyFont="1" applyAlignment="1">
      <alignment horizontal="center" vertical="center"/>
      <protection/>
    </xf>
    <xf numFmtId="164" fontId="14" fillId="0" borderId="0" xfId="15" applyNumberFormat="1" applyFont="1" applyAlignment="1">
      <alignment vertical="center"/>
    </xf>
    <xf numFmtId="164" fontId="14" fillId="0" borderId="0" xfId="15" applyNumberFormat="1" applyFont="1" applyBorder="1" applyAlignment="1">
      <alignment vertic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164" fontId="16" fillId="0" borderId="0" xfId="27" applyNumberFormat="1" applyFont="1" applyBorder="1" applyAlignment="1">
      <alignment horizontal="left" vertical="center" indent="2"/>
      <protection/>
    </xf>
    <xf numFmtId="0" fontId="14" fillId="0" borderId="0" xfId="27" applyNumberFormat="1" applyFont="1" applyAlignment="1">
      <alignment horizontal="center"/>
      <protection/>
    </xf>
    <xf numFmtId="164" fontId="16" fillId="0" borderId="0" xfId="27" applyNumberFormat="1" applyFont="1" applyBorder="1" applyAlignment="1">
      <alignment horizontal="left" vertical="center" indent="6"/>
      <protection/>
    </xf>
    <xf numFmtId="164" fontId="16" fillId="0" borderId="0" xfId="15" applyNumberFormat="1" applyFont="1" applyAlignment="1">
      <alignment horizontal="left" vertical="center" indent="5"/>
    </xf>
    <xf numFmtId="164" fontId="16" fillId="0" borderId="0" xfId="15" applyNumberFormat="1" applyFont="1" applyBorder="1" applyAlignment="1">
      <alignment horizontal="left" vertical="center" indent="5"/>
    </xf>
    <xf numFmtId="37" fontId="14" fillId="0" borderId="2" xfId="30" applyNumberFormat="1" applyFont="1" applyBorder="1" applyAlignment="1">
      <alignment horizontal="left"/>
      <protection/>
    </xf>
    <xf numFmtId="164" fontId="16" fillId="0" borderId="0" xfId="15" applyNumberFormat="1" applyFont="1" applyAlignment="1">
      <alignment horizontal="right"/>
    </xf>
    <xf numFmtId="37" fontId="14" fillId="0" borderId="2" xfId="30" applyNumberFormat="1" applyFont="1" applyBorder="1" applyAlignment="1">
      <alignment horizontal="right"/>
      <protection/>
    </xf>
    <xf numFmtId="37" fontId="14" fillId="0" borderId="0" xfId="30" applyNumberFormat="1" applyFont="1" applyBorder="1" applyAlignment="1">
      <alignment horizontal="left" vertical="center"/>
      <protection/>
    </xf>
    <xf numFmtId="37" fontId="14" fillId="0" borderId="0" xfId="30" applyNumberFormat="1" applyFont="1" applyBorder="1" applyAlignment="1">
      <alignment horizontal="right" vertical="center"/>
      <protection/>
    </xf>
    <xf numFmtId="37" fontId="16" fillId="0" borderId="9" xfId="28" applyNumberFormat="1" applyFont="1" applyBorder="1" applyAlignment="1">
      <alignment horizontal="center"/>
      <protection/>
    </xf>
    <xf numFmtId="37" fontId="14" fillId="0" borderId="9" xfId="28" applyNumberFormat="1" applyFont="1" applyBorder="1" applyAlignment="1">
      <alignment horizontal="center"/>
      <protection/>
    </xf>
    <xf numFmtId="37" fontId="16" fillId="0" borderId="9" xfId="28" applyNumberFormat="1" applyFont="1" applyBorder="1" applyAlignment="1">
      <alignment horizontal="right"/>
      <protection/>
    </xf>
    <xf numFmtId="37" fontId="14" fillId="0" borderId="0" xfId="28" applyNumberFormat="1" applyFont="1" applyAlignment="1">
      <alignment vertical="center"/>
      <protection/>
    </xf>
    <xf numFmtId="37" fontId="14" fillId="0" borderId="0" xfId="28" applyNumberFormat="1" applyFont="1" applyBorder="1" applyAlignment="1">
      <alignment horizontal="right" vertical="center"/>
      <protection/>
    </xf>
    <xf numFmtId="164" fontId="14" fillId="0" borderId="0" xfId="27" applyNumberFormat="1" applyFont="1" applyAlignment="1">
      <alignment vertical="center"/>
      <protection/>
    </xf>
    <xf numFmtId="0" fontId="14" fillId="0" borderId="0" xfId="0" applyFont="1" applyAlignment="1">
      <alignment horizontal="left" indent="6"/>
    </xf>
    <xf numFmtId="0" fontId="14" fillId="0" borderId="0" xfId="0" applyFont="1" applyBorder="1" applyAlignment="1">
      <alignment horizontal="right"/>
    </xf>
    <xf numFmtId="37" fontId="22" fillId="0" borderId="0" xfId="0" applyNumberFormat="1" applyFont="1" applyBorder="1" applyAlignment="1">
      <alignment/>
    </xf>
    <xf numFmtId="164" fontId="16" fillId="0" borderId="10" xfId="27" applyNumberFormat="1" applyFont="1" applyFill="1" applyBorder="1" applyAlignment="1">
      <alignment horizontal="center" vertical="center"/>
      <protection/>
    </xf>
    <xf numFmtId="0" fontId="16" fillId="0" borderId="10" xfId="27" applyNumberFormat="1" applyFont="1" applyFill="1" applyBorder="1" applyAlignment="1">
      <alignment horizontal="center" vertical="center"/>
      <protection/>
    </xf>
    <xf numFmtId="0" fontId="16" fillId="0" borderId="10" xfId="27" applyNumberFormat="1" applyFont="1" applyFill="1" applyBorder="1" applyAlignment="1">
      <alignment horizontal="center" vertical="center" wrapText="1"/>
      <protection/>
    </xf>
    <xf numFmtId="164" fontId="16" fillId="0" borderId="10" xfId="15" applyNumberFormat="1" applyFont="1" applyFill="1" applyBorder="1" applyAlignment="1" quotePrefix="1">
      <alignment horizontal="right" vertical="center"/>
    </xf>
    <xf numFmtId="164" fontId="16" fillId="0" borderId="10" xfId="15" applyNumberFormat="1" applyFont="1" applyFill="1" applyBorder="1" applyAlignment="1">
      <alignment horizontal="center" vertical="center"/>
    </xf>
    <xf numFmtId="164" fontId="17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16" fillId="0" borderId="8" xfId="27" applyNumberFormat="1" applyFont="1" applyBorder="1" applyAlignment="1">
      <alignment horizontal="center"/>
      <protection/>
    </xf>
    <xf numFmtId="164" fontId="14" fillId="0" borderId="7" xfId="27" applyNumberFormat="1" applyFont="1" applyBorder="1" applyAlignment="1">
      <alignment horizontal="left" indent="1"/>
      <protection/>
    </xf>
    <xf numFmtId="164" fontId="14" fillId="0" borderId="7" xfId="27" applyNumberFormat="1" applyFont="1" applyBorder="1" applyAlignment="1">
      <alignment/>
      <protection/>
    </xf>
    <xf numFmtId="164" fontId="14" fillId="0" borderId="0" xfId="0" applyNumberFormat="1" applyFont="1" applyAlignment="1">
      <alignment/>
    </xf>
    <xf numFmtId="164" fontId="16" fillId="0" borderId="11" xfId="27" applyNumberFormat="1" applyFont="1" applyBorder="1" applyAlignment="1">
      <alignment horizontal="center" vertical="center"/>
      <protection/>
    </xf>
    <xf numFmtId="0" fontId="16" fillId="0" borderId="11" xfId="27" applyNumberFormat="1" applyFont="1" applyBorder="1" applyAlignment="1">
      <alignment horizontal="center" vertical="center"/>
      <protection/>
    </xf>
    <xf numFmtId="164" fontId="16" fillId="0" borderId="11" xfId="15" applyNumberFormat="1" applyFont="1" applyBorder="1" applyAlignment="1">
      <alignment horizontal="center" vertical="center"/>
    </xf>
    <xf numFmtId="164" fontId="16" fillId="0" borderId="11" xfId="15" applyNumberFormat="1" applyFont="1" applyBorder="1" applyAlignment="1">
      <alignment vertical="center"/>
    </xf>
    <xf numFmtId="164" fontId="17" fillId="0" borderId="0" xfId="15" applyNumberFormat="1" applyFont="1" applyAlignment="1">
      <alignment horizontal="center"/>
    </xf>
    <xf numFmtId="164" fontId="16" fillId="0" borderId="0" xfId="15" applyNumberFormat="1" applyFont="1" applyAlignment="1">
      <alignment horizontal="left" vertical="center" indent="8"/>
    </xf>
    <xf numFmtId="164" fontId="16" fillId="0" borderId="0" xfId="15" applyNumberFormat="1" applyFont="1" applyBorder="1" applyAlignment="1">
      <alignment horizontal="left" vertical="center" indent="8"/>
    </xf>
    <xf numFmtId="164" fontId="13" fillId="0" borderId="0" xfId="15" applyNumberFormat="1" applyFont="1" applyBorder="1" applyAlignment="1">
      <alignment horizontal="left" vertical="center" indent="8"/>
    </xf>
    <xf numFmtId="164" fontId="13" fillId="0" borderId="0" xfId="27" applyNumberFormat="1" applyFont="1" applyBorder="1" applyAlignment="1">
      <alignment horizontal="left" vertical="center" indent="6"/>
      <protection/>
    </xf>
    <xf numFmtId="164" fontId="15" fillId="0" borderId="0" xfId="29" applyNumberFormat="1" applyFont="1" applyAlignment="1">
      <alignment/>
      <protection/>
    </xf>
    <xf numFmtId="37" fontId="16" fillId="0" borderId="0" xfId="29" applyNumberFormat="1" applyFont="1" applyAlignment="1">
      <alignment horizontal="left"/>
      <protection/>
    </xf>
    <xf numFmtId="37" fontId="16" fillId="0" borderId="2" xfId="30" applyNumberFormat="1" applyFont="1" applyBorder="1" applyAlignment="1">
      <alignment horizontal="left"/>
      <protection/>
    </xf>
    <xf numFmtId="37" fontId="16" fillId="0" borderId="0" xfId="30" applyNumberFormat="1" applyFont="1" applyBorder="1" applyAlignment="1">
      <alignment horizontal="left" vertical="center"/>
      <protection/>
    </xf>
    <xf numFmtId="37" fontId="16" fillId="0" borderId="0" xfId="28" applyNumberFormat="1" applyFont="1" applyBorder="1" applyAlignment="1">
      <alignment vertical="center"/>
      <protection/>
    </xf>
    <xf numFmtId="164" fontId="16" fillId="0" borderId="0" xfId="27" applyNumberFormat="1" applyFont="1" applyBorder="1" applyAlignment="1">
      <alignment vertical="center"/>
      <protection/>
    </xf>
    <xf numFmtId="164" fontId="14" fillId="0" borderId="0" xfId="27" applyNumberFormat="1" applyFont="1">
      <alignment/>
      <protection/>
    </xf>
    <xf numFmtId="164" fontId="16" fillId="0" borderId="0" xfId="27" applyNumberFormat="1" applyFont="1" applyBorder="1">
      <alignment/>
      <protection/>
    </xf>
    <xf numFmtId="0" fontId="14" fillId="0" borderId="0" xfId="0" applyFont="1" applyAlignment="1" quotePrefix="1">
      <alignment horizontal="left" indent="5"/>
    </xf>
    <xf numFmtId="0" fontId="14" fillId="0" borderId="0" xfId="0" applyFont="1" applyAlignment="1">
      <alignment horizontal="left" indent="7"/>
    </xf>
    <xf numFmtId="164" fontId="16" fillId="0" borderId="0" xfId="15" applyNumberFormat="1" applyFont="1" applyAlignment="1">
      <alignment horizontal="center" vertical="center"/>
    </xf>
    <xf numFmtId="49" fontId="16" fillId="0" borderId="10" xfId="15" applyNumberFormat="1" applyFont="1" applyFill="1" applyBorder="1" applyAlignment="1">
      <alignment horizontal="right" vertical="center"/>
    </xf>
    <xf numFmtId="37" fontId="16" fillId="0" borderId="12" xfId="28" applyNumberFormat="1" applyFont="1" applyBorder="1" applyAlignment="1">
      <alignment horizontal="left"/>
      <protection/>
    </xf>
    <xf numFmtId="37" fontId="16" fillId="0" borderId="13" xfId="28" applyNumberFormat="1" applyFont="1" applyBorder="1" applyAlignment="1" quotePrefix="1">
      <alignment horizontal="center"/>
      <protection/>
    </xf>
    <xf numFmtId="37" fontId="16" fillId="0" borderId="13" xfId="28" applyNumberFormat="1" applyFont="1" applyBorder="1" applyAlignment="1">
      <alignment horizontal="right"/>
      <protection/>
    </xf>
    <xf numFmtId="37" fontId="14" fillId="0" borderId="0" xfId="0" applyNumberFormat="1" applyFont="1" applyAlignment="1">
      <alignment/>
    </xf>
    <xf numFmtId="37" fontId="14" fillId="0" borderId="14" xfId="28" applyNumberFormat="1" applyFont="1" applyBorder="1" applyAlignment="1">
      <alignment horizontal="left"/>
      <protection/>
    </xf>
    <xf numFmtId="37" fontId="14" fillId="0" borderId="15" xfId="28" applyNumberFormat="1" applyFont="1" applyBorder="1" applyAlignment="1" quotePrefix="1">
      <alignment horizontal="center"/>
      <protection/>
    </xf>
    <xf numFmtId="37" fontId="14" fillId="0" borderId="15" xfId="28" applyNumberFormat="1" applyFont="1" applyBorder="1" applyAlignment="1">
      <alignment horizontal="right"/>
      <protection/>
    </xf>
    <xf numFmtId="37" fontId="16" fillId="0" borderId="16" xfId="28" applyNumberFormat="1" applyFont="1" applyBorder="1" applyAlignment="1">
      <alignment horizontal="left"/>
      <protection/>
    </xf>
    <xf numFmtId="37" fontId="16" fillId="0" borderId="17" xfId="28" applyNumberFormat="1" applyFont="1" applyBorder="1" applyAlignment="1" quotePrefix="1">
      <alignment horizontal="center"/>
      <protection/>
    </xf>
    <xf numFmtId="37" fontId="16" fillId="0" borderId="15" xfId="28" applyNumberFormat="1" applyFont="1" applyBorder="1" applyAlignment="1">
      <alignment horizontal="right"/>
      <protection/>
    </xf>
    <xf numFmtId="164" fontId="16" fillId="0" borderId="15" xfId="15" applyNumberFormat="1" applyFont="1" applyBorder="1" applyAlignment="1">
      <alignment horizontal="right"/>
    </xf>
    <xf numFmtId="37" fontId="16" fillId="0" borderId="14" xfId="28" applyNumberFormat="1" applyFont="1" applyBorder="1" applyAlignment="1">
      <alignment horizontal="left"/>
      <protection/>
    </xf>
    <xf numFmtId="37" fontId="16" fillId="0" borderId="15" xfId="28" applyNumberFormat="1" applyFont="1" applyBorder="1" applyAlignment="1" quotePrefix="1">
      <alignment horizontal="center"/>
      <protection/>
    </xf>
    <xf numFmtId="37" fontId="16" fillId="0" borderId="15" xfId="28" applyNumberFormat="1" applyFont="1" applyBorder="1" applyAlignment="1" quotePrefix="1">
      <alignment horizontal="right"/>
      <protection/>
    </xf>
    <xf numFmtId="37" fontId="21" fillId="0" borderId="14" xfId="28" applyNumberFormat="1" applyFont="1" applyBorder="1" applyAlignment="1">
      <alignment horizontal="left" indent="1"/>
      <protection/>
    </xf>
    <xf numFmtId="37" fontId="21" fillId="0" borderId="15" xfId="28" applyNumberFormat="1" applyFont="1" applyBorder="1" applyAlignment="1" quotePrefix="1">
      <alignment horizontal="center"/>
      <protection/>
    </xf>
    <xf numFmtId="37" fontId="21" fillId="0" borderId="15" xfId="28" applyNumberFormat="1" applyFont="1" applyBorder="1" applyAlignment="1">
      <alignment horizontal="right"/>
      <protection/>
    </xf>
    <xf numFmtId="37" fontId="16" fillId="0" borderId="18" xfId="28" applyNumberFormat="1" applyFont="1" applyBorder="1" applyAlignment="1">
      <alignment horizontal="left"/>
      <protection/>
    </xf>
    <xf numFmtId="37" fontId="16" fillId="0" borderId="19" xfId="28" applyNumberFormat="1" applyFont="1" applyBorder="1" applyAlignment="1">
      <alignment horizontal="center"/>
      <protection/>
    </xf>
    <xf numFmtId="164" fontId="16" fillId="0" borderId="15" xfId="0" applyNumberFormat="1" applyFont="1" applyBorder="1" applyAlignment="1">
      <alignment horizontal="right"/>
    </xf>
    <xf numFmtId="37" fontId="16" fillId="0" borderId="20" xfId="28" applyNumberFormat="1" applyFont="1" applyBorder="1" applyAlignment="1">
      <alignment horizontal="left"/>
      <protection/>
    </xf>
    <xf numFmtId="37" fontId="16" fillId="0" borderId="21" xfId="28" applyNumberFormat="1" applyFont="1" applyBorder="1" applyAlignment="1">
      <alignment horizontal="center"/>
      <protection/>
    </xf>
    <xf numFmtId="37" fontId="14" fillId="0" borderId="15" xfId="28" applyNumberFormat="1" applyFont="1" applyBorder="1" applyAlignment="1">
      <alignment horizontal="center"/>
      <protection/>
    </xf>
    <xf numFmtId="37" fontId="16" fillId="0" borderId="22" xfId="28" applyNumberFormat="1" applyFont="1" applyBorder="1" applyAlignment="1">
      <alignment horizontal="left"/>
      <protection/>
    </xf>
    <xf numFmtId="37" fontId="16" fillId="0" borderId="23" xfId="28" applyNumberFormat="1" applyFont="1" applyBorder="1" applyAlignment="1">
      <alignment horizontal="center"/>
      <protection/>
    </xf>
    <xf numFmtId="37" fontId="16" fillId="0" borderId="24" xfId="28" applyNumberFormat="1" applyFont="1" applyBorder="1" applyAlignment="1">
      <alignment horizontal="right"/>
      <protection/>
    </xf>
    <xf numFmtId="37" fontId="14" fillId="0" borderId="25" xfId="28" applyNumberFormat="1" applyFont="1" applyBorder="1" applyAlignment="1">
      <alignment horizontal="left" indent="1"/>
      <protection/>
    </xf>
    <xf numFmtId="37" fontId="14" fillId="0" borderId="26" xfId="28" applyNumberFormat="1" applyFont="1" applyBorder="1" applyAlignment="1">
      <alignment horizontal="center"/>
      <protection/>
    </xf>
    <xf numFmtId="37" fontId="14" fillId="0" borderId="26" xfId="28" applyNumberFormat="1" applyFont="1" applyBorder="1" applyAlignment="1">
      <alignment horizontal="right"/>
      <protection/>
    </xf>
    <xf numFmtId="37" fontId="16" fillId="0" borderId="27" xfId="28" applyNumberFormat="1" applyFont="1" applyBorder="1" applyAlignment="1">
      <alignment horizontal="left"/>
      <protection/>
    </xf>
    <xf numFmtId="37" fontId="14" fillId="0" borderId="28" xfId="28" applyNumberFormat="1" applyFont="1" applyBorder="1" applyAlignment="1">
      <alignment horizontal="center"/>
      <protection/>
    </xf>
    <xf numFmtId="37" fontId="14" fillId="0" borderId="13" xfId="28" applyNumberFormat="1" applyFont="1" applyBorder="1" applyAlignment="1">
      <alignment horizontal="center"/>
      <protection/>
    </xf>
    <xf numFmtId="37" fontId="21" fillId="0" borderId="15" xfId="28" applyNumberFormat="1" applyFont="1" applyBorder="1" applyAlignment="1">
      <alignment horizontal="center"/>
      <protection/>
    </xf>
    <xf numFmtId="37" fontId="14" fillId="0" borderId="24" xfId="28" applyNumberFormat="1" applyFont="1" applyBorder="1" applyAlignment="1">
      <alignment horizontal="center"/>
      <protection/>
    </xf>
    <xf numFmtId="37" fontId="14" fillId="0" borderId="19" xfId="28" applyNumberFormat="1" applyFont="1" applyBorder="1" applyAlignment="1">
      <alignment horizontal="center"/>
      <protection/>
    </xf>
    <xf numFmtId="164" fontId="14" fillId="3" borderId="0" xfId="15" applyNumberFormat="1" applyFont="1" applyFill="1" applyBorder="1" applyAlignment="1">
      <alignment/>
    </xf>
    <xf numFmtId="164" fontId="17" fillId="3" borderId="0" xfId="15" applyNumberFormat="1" applyFont="1" applyFill="1" applyBorder="1" applyAlignment="1">
      <alignment/>
    </xf>
    <xf numFmtId="164" fontId="17" fillId="3" borderId="0" xfId="0" applyNumberFormat="1" applyFont="1" applyFill="1" applyAlignment="1">
      <alignment/>
    </xf>
    <xf numFmtId="0" fontId="13" fillId="3" borderId="0" xfId="0" applyFont="1" applyFill="1" applyAlignment="1">
      <alignment/>
    </xf>
    <xf numFmtId="0" fontId="17" fillId="3" borderId="0" xfId="0" applyFont="1" applyFill="1" applyAlignment="1">
      <alignment/>
    </xf>
    <xf numFmtId="37" fontId="16" fillId="0" borderId="29" xfId="30" applyNumberFormat="1" applyFont="1" applyBorder="1" applyAlignment="1">
      <alignment horizontal="center" vertical="center"/>
      <protection/>
    </xf>
    <xf numFmtId="43" fontId="16" fillId="0" borderId="29" xfId="15" applyFont="1" applyFill="1" applyBorder="1" applyAlignment="1">
      <alignment horizontal="center" vertical="center" wrapText="1"/>
    </xf>
    <xf numFmtId="37" fontId="16" fillId="0" borderId="30" xfId="28" applyNumberFormat="1" applyFont="1" applyFill="1" applyBorder="1" applyAlignment="1">
      <alignment vertical="center"/>
      <protection/>
    </xf>
    <xf numFmtId="37" fontId="16" fillId="0" borderId="30" xfId="28" applyNumberFormat="1" applyFont="1" applyFill="1" applyBorder="1" applyAlignment="1">
      <alignment horizontal="center" vertical="center"/>
      <protection/>
    </xf>
    <xf numFmtId="37" fontId="16" fillId="0" borderId="30" xfId="28" applyNumberFormat="1" applyFont="1" applyFill="1" applyBorder="1" applyAlignment="1">
      <alignment vertical="center" wrapText="1"/>
      <protection/>
    </xf>
    <xf numFmtId="164" fontId="21" fillId="0" borderId="0" xfId="15" applyNumberFormat="1" applyFont="1" applyAlignment="1">
      <alignment horizontal="center"/>
    </xf>
    <xf numFmtId="164" fontId="16" fillId="0" borderId="0" xfId="15" applyNumberFormat="1" applyFont="1" applyAlignment="1">
      <alignment horizontal="center" vertical="center"/>
    </xf>
    <xf numFmtId="164" fontId="14" fillId="0" borderId="0" xfId="15" applyNumberFormat="1" applyFont="1" applyAlignment="1">
      <alignment horizontal="center"/>
    </xf>
  </cellXfs>
  <cellStyles count="32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CDKT" xfId="27"/>
    <cellStyle name="Normal_KQKD1" xfId="28"/>
    <cellStyle name="Normal_KQKD2" xfId="29"/>
    <cellStyle name="Normal_Sheet1" xfId="30"/>
    <cellStyle name="Percent" xfId="31"/>
    <cellStyle name="Total" xfId="32"/>
    <cellStyle name="똿뗦먛귟 [0.00]_PRODUCT DETAIL Q1" xfId="33"/>
    <cellStyle name="똿뗦먛귟_PRODUCT DETAIL Q1" xfId="34"/>
    <cellStyle name="믅됞 [0.00]_PRODUCT DETAIL Q1" xfId="35"/>
    <cellStyle name="믅됞_PRODUCT DETAIL Q1" xfId="36"/>
    <cellStyle name="백분율_HOBONG" xfId="37"/>
    <cellStyle name="뷭?_BOOKSHIP" xfId="38"/>
    <cellStyle name="一般_BCTC012000Year.VIET(New)" xfId="39"/>
    <cellStyle name="콤마 [0]_1202" xfId="40"/>
    <cellStyle name="콤마_1202" xfId="41"/>
    <cellStyle name="통화 [0]_1202" xfId="42"/>
    <cellStyle name="통화_1202" xfId="43"/>
    <cellStyle name="표준_(정보부문)월별인원계획" xfId="44"/>
    <cellStyle name="표준_kc-elec system check list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GUYEN%20HIEU\NIEN%20DO%202005\NAM%20VIET\CDKT-N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KT"/>
      <sheetName val="KQKD"/>
      <sheetName val="LCTT-GT"/>
      <sheetName val="TM1"/>
      <sheetName val="TM2"/>
      <sheetName val="TMINH3"/>
      <sheetName val="00000000"/>
    </sheetNames>
    <sheetDataSet>
      <sheetData sheetId="0">
        <row r="3">
          <cell r="G3" t="str">
            <v>Ñôn vò tính: VNÑ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showGridLines="0" tabSelected="1" workbookViewId="0" topLeftCell="A87">
      <selection activeCell="G100" sqref="G100"/>
    </sheetView>
  </sheetViews>
  <sheetFormatPr defaultColWidth="8.796875" defaultRowHeight="14.25"/>
  <cols>
    <col min="1" max="1" width="39.19921875" style="23" customWidth="1"/>
    <col min="2" max="2" width="1.59765625" style="23" customWidth="1"/>
    <col min="3" max="3" width="7.69921875" style="7" customWidth="1"/>
    <col min="4" max="4" width="1.8984375" style="7" customWidth="1"/>
    <col min="5" max="5" width="6.5" style="8" customWidth="1"/>
    <col min="6" max="6" width="1.8984375" style="8" customWidth="1"/>
    <col min="7" max="7" width="15.59765625" style="9" customWidth="1"/>
    <col min="8" max="8" width="1.69921875" style="9" customWidth="1"/>
    <col min="9" max="9" width="15.69921875" style="11" customWidth="1"/>
    <col min="10" max="10" width="0.6953125" style="11" customWidth="1"/>
    <col min="11" max="11" width="17" style="4" customWidth="1"/>
    <col min="12" max="12" width="15.3984375" style="4" customWidth="1"/>
    <col min="13" max="13" width="14.69921875" style="4" customWidth="1"/>
    <col min="14" max="14" width="14.09765625" style="4" customWidth="1"/>
    <col min="15" max="16384" width="9" style="4" customWidth="1"/>
  </cols>
  <sheetData>
    <row r="1" spans="1:10" ht="21.75" customHeight="1">
      <c r="A1" s="37" t="s">
        <v>0</v>
      </c>
      <c r="B1" s="37"/>
      <c r="C1" s="48"/>
      <c r="D1" s="48"/>
      <c r="E1" s="49"/>
      <c r="F1" s="49"/>
      <c r="G1" s="30"/>
      <c r="H1" s="30"/>
      <c r="I1" s="47" t="s">
        <v>72</v>
      </c>
      <c r="J1" s="10"/>
    </row>
    <row r="2" spans="1:9" ht="25.5" customHeight="1">
      <c r="A2" s="143" t="s">
        <v>53</v>
      </c>
      <c r="B2" s="32"/>
      <c r="C2" s="48"/>
      <c r="D2" s="48"/>
      <c r="E2" s="49"/>
      <c r="F2" s="49"/>
      <c r="G2" s="30"/>
      <c r="H2" s="30"/>
      <c r="I2" s="50"/>
    </row>
    <row r="3" spans="1:10" ht="21.75" customHeight="1">
      <c r="A3" s="37" t="s">
        <v>139</v>
      </c>
      <c r="B3" s="37"/>
      <c r="C3" s="48"/>
      <c r="D3" s="48"/>
      <c r="E3" s="49"/>
      <c r="F3" s="49"/>
      <c r="G3" s="30"/>
      <c r="H3" s="30"/>
      <c r="I3" s="47" t="s">
        <v>49</v>
      </c>
      <c r="J3" s="10"/>
    </row>
    <row r="4" spans="1:9" ht="3" customHeight="1">
      <c r="A4" s="51"/>
      <c r="B4" s="51"/>
      <c r="C4" s="52"/>
      <c r="D4" s="52"/>
      <c r="E4" s="53"/>
      <c r="F4" s="53"/>
      <c r="G4" s="31"/>
      <c r="H4" s="31"/>
      <c r="I4" s="31"/>
    </row>
    <row r="5" spans="1:10" ht="24" customHeight="1" thickBot="1">
      <c r="A5" s="54"/>
      <c r="B5" s="54"/>
      <c r="C5" s="55"/>
      <c r="D5" s="55"/>
      <c r="E5" s="56"/>
      <c r="F5" s="56"/>
      <c r="G5" s="57"/>
      <c r="H5" s="57"/>
      <c r="I5" s="57"/>
      <c r="J5" s="12"/>
    </row>
    <row r="6" spans="1:10" s="27" customFormat="1" ht="33" customHeight="1" thickBot="1">
      <c r="A6" s="144" t="s">
        <v>54</v>
      </c>
      <c r="B6" s="144"/>
      <c r="C6" s="145" t="s">
        <v>70</v>
      </c>
      <c r="D6" s="145"/>
      <c r="E6" s="146" t="s">
        <v>73</v>
      </c>
      <c r="F6" s="146"/>
      <c r="G6" s="175" t="s">
        <v>140</v>
      </c>
      <c r="H6" s="148"/>
      <c r="I6" s="175" t="s">
        <v>1</v>
      </c>
      <c r="J6" s="13"/>
    </row>
    <row r="7" spans="1:10" ht="24.75" customHeight="1">
      <c r="A7" s="58" t="s">
        <v>74</v>
      </c>
      <c r="B7" s="58"/>
      <c r="C7" s="59">
        <v>100</v>
      </c>
      <c r="D7" s="59"/>
      <c r="E7" s="60"/>
      <c r="F7" s="59"/>
      <c r="G7" s="41">
        <f>G8+G14+G22+G25</f>
        <v>95203126199</v>
      </c>
      <c r="H7" s="41"/>
      <c r="I7" s="41">
        <f>I8+I14+I22+I25</f>
        <v>66354385010</v>
      </c>
      <c r="J7" s="6"/>
    </row>
    <row r="8" spans="1:10" ht="18.75">
      <c r="A8" s="61" t="s">
        <v>75</v>
      </c>
      <c r="B8" s="62"/>
      <c r="C8" s="63">
        <v>110</v>
      </c>
      <c r="D8" s="59"/>
      <c r="E8" s="64"/>
      <c r="F8" s="65"/>
      <c r="G8" s="38">
        <f>G9</f>
        <v>22885211339</v>
      </c>
      <c r="H8" s="41"/>
      <c r="I8" s="38">
        <f>I9</f>
        <v>4019235356</v>
      </c>
      <c r="J8" s="6"/>
    </row>
    <row r="9" spans="1:10" ht="19.5" customHeight="1">
      <c r="A9" s="66" t="s">
        <v>11</v>
      </c>
      <c r="B9" s="66"/>
      <c r="C9" s="67">
        <v>111</v>
      </c>
      <c r="D9" s="67"/>
      <c r="E9" s="68" t="s">
        <v>101</v>
      </c>
      <c r="F9" s="69"/>
      <c r="G9" s="35">
        <f>19947307303+2937904036</f>
        <v>22885211339</v>
      </c>
      <c r="H9" s="35"/>
      <c r="I9" s="35">
        <f>3017636300-8116183+1009715228+11</f>
        <v>4019235356</v>
      </c>
      <c r="J9" s="5"/>
    </row>
    <row r="10" spans="1:10" ht="19.5" customHeight="1" hidden="1">
      <c r="A10" s="66" t="s">
        <v>12</v>
      </c>
      <c r="B10" s="66"/>
      <c r="C10" s="67">
        <v>112</v>
      </c>
      <c r="D10" s="67"/>
      <c r="E10" s="28"/>
      <c r="F10" s="69"/>
      <c r="G10" s="35"/>
      <c r="H10" s="35"/>
      <c r="I10" s="35"/>
      <c r="J10" s="5"/>
    </row>
    <row r="11" spans="1:10" ht="19.5" customHeight="1">
      <c r="A11" s="70" t="s">
        <v>67</v>
      </c>
      <c r="B11" s="62"/>
      <c r="C11" s="71">
        <v>120</v>
      </c>
      <c r="D11" s="59"/>
      <c r="E11" s="72"/>
      <c r="F11" s="67"/>
      <c r="G11" s="73"/>
      <c r="H11" s="74"/>
      <c r="I11" s="73"/>
      <c r="J11" s="14"/>
    </row>
    <row r="12" spans="1:10" ht="17.25" hidden="1">
      <c r="A12" s="66" t="s">
        <v>71</v>
      </c>
      <c r="B12" s="66"/>
      <c r="C12" s="67">
        <v>121</v>
      </c>
      <c r="D12" s="67"/>
      <c r="E12" s="28"/>
      <c r="F12" s="69"/>
      <c r="G12" s="35"/>
      <c r="H12" s="35"/>
      <c r="I12" s="35"/>
      <c r="J12" s="5"/>
    </row>
    <row r="13" spans="1:10" ht="17.25" hidden="1">
      <c r="A13" s="66" t="s">
        <v>85</v>
      </c>
      <c r="B13" s="66"/>
      <c r="C13" s="67">
        <v>129</v>
      </c>
      <c r="D13" s="67"/>
      <c r="E13" s="75"/>
      <c r="F13" s="67"/>
      <c r="G13" s="35"/>
      <c r="H13" s="35"/>
      <c r="I13" s="35"/>
      <c r="J13" s="5"/>
    </row>
    <row r="14" spans="1:10" ht="18.75">
      <c r="A14" s="70" t="s">
        <v>68</v>
      </c>
      <c r="B14" s="62"/>
      <c r="C14" s="71">
        <v>130</v>
      </c>
      <c r="D14" s="59"/>
      <c r="E14" s="76"/>
      <c r="F14" s="69"/>
      <c r="G14" s="77">
        <f>SUM(G15:G21)</f>
        <v>48440370591</v>
      </c>
      <c r="H14" s="41"/>
      <c r="I14" s="77">
        <f>SUM(I15:I21)</f>
        <v>38857890776</v>
      </c>
      <c r="J14" s="6"/>
    </row>
    <row r="15" spans="1:12" ht="19.5" customHeight="1">
      <c r="A15" s="66" t="s">
        <v>13</v>
      </c>
      <c r="B15" s="66"/>
      <c r="C15" s="67">
        <v>131</v>
      </c>
      <c r="D15" s="67"/>
      <c r="E15" s="68"/>
      <c r="F15" s="69"/>
      <c r="G15" s="35">
        <f>7520584445+18340087258+4226233055</f>
        <v>30086904758</v>
      </c>
      <c r="H15" s="35"/>
      <c r="I15" s="35">
        <v>35188203198</v>
      </c>
      <c r="J15" s="5"/>
      <c r="K15" s="149"/>
      <c r="L15" s="150"/>
    </row>
    <row r="16" spans="1:10" ht="19.5" customHeight="1">
      <c r="A16" s="66" t="s">
        <v>14</v>
      </c>
      <c r="B16" s="66"/>
      <c r="C16" s="67">
        <v>132</v>
      </c>
      <c r="D16" s="67"/>
      <c r="E16" s="68"/>
      <c r="F16" s="67"/>
      <c r="G16" s="35">
        <f>15000005+19112039627</f>
        <v>19127039632</v>
      </c>
      <c r="H16" s="35"/>
      <c r="I16" s="35">
        <f>3974235350+46164039</f>
        <v>4020399389</v>
      </c>
      <c r="J16" s="5"/>
    </row>
    <row r="17" spans="1:9" ht="17.25" hidden="1">
      <c r="A17" s="66" t="s">
        <v>86</v>
      </c>
      <c r="B17" s="66"/>
      <c r="C17" s="67">
        <v>133</v>
      </c>
      <c r="D17" s="67"/>
      <c r="E17" s="28"/>
      <c r="F17" s="69"/>
      <c r="G17" s="50"/>
      <c r="H17" s="50"/>
      <c r="I17" s="50"/>
    </row>
    <row r="18" spans="1:10" ht="17.25" hidden="1">
      <c r="A18" s="66" t="s">
        <v>87</v>
      </c>
      <c r="B18" s="66"/>
      <c r="C18" s="67">
        <v>134</v>
      </c>
      <c r="D18" s="67"/>
      <c r="E18" s="28"/>
      <c r="F18" s="67"/>
      <c r="G18" s="35"/>
      <c r="H18" s="35"/>
      <c r="I18" s="35"/>
      <c r="J18" s="5"/>
    </row>
    <row r="19" spans="1:10" ht="17.25" hidden="1">
      <c r="A19" s="66" t="s">
        <v>133</v>
      </c>
      <c r="B19" s="66"/>
      <c r="C19" s="67">
        <v>133</v>
      </c>
      <c r="D19" s="67"/>
      <c r="E19" s="28"/>
      <c r="F19" s="67"/>
      <c r="G19" s="35"/>
      <c r="H19" s="35"/>
      <c r="I19" s="35"/>
      <c r="J19" s="5"/>
    </row>
    <row r="20" spans="1:11" ht="19.5" customHeight="1">
      <c r="A20" s="66" t="s">
        <v>15</v>
      </c>
      <c r="B20" s="66"/>
      <c r="C20" s="67">
        <v>135</v>
      </c>
      <c r="D20" s="67"/>
      <c r="E20" s="68" t="s">
        <v>102</v>
      </c>
      <c r="F20" s="69"/>
      <c r="G20" s="35">
        <v>226426201</v>
      </c>
      <c r="H20" s="35"/>
      <c r="I20" s="35">
        <v>649288189</v>
      </c>
      <c r="J20" s="5"/>
      <c r="K20" s="15"/>
    </row>
    <row r="21" spans="1:10" ht="17.25">
      <c r="A21" s="66" t="s">
        <v>88</v>
      </c>
      <c r="B21" s="66"/>
      <c r="C21" s="67">
        <v>138</v>
      </c>
      <c r="D21" s="67"/>
      <c r="E21" s="28"/>
      <c r="F21" s="65"/>
      <c r="G21" s="35">
        <v>-1000000000</v>
      </c>
      <c r="H21" s="35"/>
      <c r="I21" s="35">
        <v>-1000000000</v>
      </c>
      <c r="J21" s="5"/>
    </row>
    <row r="22" spans="1:10" ht="18.75">
      <c r="A22" s="70" t="s">
        <v>69</v>
      </c>
      <c r="B22" s="62"/>
      <c r="C22" s="71">
        <v>140</v>
      </c>
      <c r="D22" s="59"/>
      <c r="E22" s="76"/>
      <c r="F22" s="65"/>
      <c r="G22" s="77">
        <f>G23+G24</f>
        <v>16373188902</v>
      </c>
      <c r="H22" s="41"/>
      <c r="I22" s="77">
        <f>I23+I24</f>
        <v>21020119602</v>
      </c>
      <c r="J22" s="6"/>
    </row>
    <row r="23" spans="1:12" ht="17.25">
      <c r="A23" s="66" t="s">
        <v>16</v>
      </c>
      <c r="B23" s="66"/>
      <c r="C23" s="67">
        <v>141</v>
      </c>
      <c r="D23" s="67"/>
      <c r="E23" s="68" t="s">
        <v>3</v>
      </c>
      <c r="F23" s="69"/>
      <c r="G23" s="35">
        <f>11363761238+5009427664</f>
        <v>16373188902</v>
      </c>
      <c r="H23" s="35"/>
      <c r="I23" s="35">
        <f>6129172402+14890947200</f>
        <v>21020119602</v>
      </c>
      <c r="J23" s="5"/>
      <c r="L23" s="15"/>
    </row>
    <row r="24" spans="1:11" ht="18.75" hidden="1">
      <c r="A24" s="66" t="s">
        <v>89</v>
      </c>
      <c r="B24" s="66"/>
      <c r="C24" s="67">
        <v>149</v>
      </c>
      <c r="D24" s="67"/>
      <c r="E24" s="78"/>
      <c r="F24" s="59"/>
      <c r="G24" s="35"/>
      <c r="H24" s="74"/>
      <c r="I24" s="35"/>
      <c r="J24" s="14"/>
      <c r="K24" s="15"/>
    </row>
    <row r="25" spans="1:10" ht="18.75">
      <c r="A25" s="70" t="s">
        <v>76</v>
      </c>
      <c r="B25" s="62"/>
      <c r="C25" s="71">
        <v>150</v>
      </c>
      <c r="D25" s="59"/>
      <c r="E25" s="76"/>
      <c r="F25" s="65"/>
      <c r="G25" s="77">
        <f>SUM(G26:G30)</f>
        <v>7504355367</v>
      </c>
      <c r="H25" s="41"/>
      <c r="I25" s="77">
        <f>SUM(I26:I30)</f>
        <v>2457139276</v>
      </c>
      <c r="J25" s="6"/>
    </row>
    <row r="26" spans="1:10" ht="17.25">
      <c r="A26" s="66" t="s">
        <v>17</v>
      </c>
      <c r="B26" s="66"/>
      <c r="C26" s="67">
        <v>151</v>
      </c>
      <c r="D26" s="67"/>
      <c r="E26" s="28"/>
      <c r="F26" s="59"/>
      <c r="G26" s="35">
        <f>149728888+909844016</f>
        <v>1059572904</v>
      </c>
      <c r="H26" s="35"/>
      <c r="I26" s="35">
        <f>842157596+174016056</f>
        <v>1016173652</v>
      </c>
      <c r="J26" s="5"/>
    </row>
    <row r="27" spans="1:10" ht="17.25">
      <c r="A27" s="66" t="s">
        <v>104</v>
      </c>
      <c r="B27" s="66"/>
      <c r="C27" s="67">
        <v>152</v>
      </c>
      <c r="D27" s="67"/>
      <c r="E27" s="68"/>
      <c r="F27" s="59"/>
      <c r="G27" s="35">
        <f>745960571+4451721588</f>
        <v>5197682159</v>
      </c>
      <c r="H27" s="35"/>
      <c r="I27" s="35">
        <v>1024157892</v>
      </c>
      <c r="J27" s="5"/>
    </row>
    <row r="28" spans="1:10" ht="17.25">
      <c r="A28" s="66" t="s">
        <v>103</v>
      </c>
      <c r="B28" s="66"/>
      <c r="C28" s="79" t="s">
        <v>106</v>
      </c>
      <c r="D28" s="67"/>
      <c r="E28" s="28" t="s">
        <v>128</v>
      </c>
      <c r="F28" s="69"/>
      <c r="G28" s="35">
        <f>16924558+234209469</f>
        <v>251134027</v>
      </c>
      <c r="H28" s="35"/>
      <c r="I28" s="35">
        <v>136021716</v>
      </c>
      <c r="J28" s="5"/>
    </row>
    <row r="29" spans="1:10" ht="17.25" hidden="1">
      <c r="A29" s="66" t="s">
        <v>105</v>
      </c>
      <c r="B29" s="66"/>
      <c r="C29" s="67">
        <v>158</v>
      </c>
      <c r="D29" s="67"/>
      <c r="E29" s="68"/>
      <c r="F29" s="59"/>
      <c r="G29" s="35"/>
      <c r="H29" s="35"/>
      <c r="I29" s="35"/>
      <c r="J29" s="5"/>
    </row>
    <row r="30" spans="1:11" ht="17.25">
      <c r="A30" s="66" t="s">
        <v>136</v>
      </c>
      <c r="B30" s="66"/>
      <c r="C30" s="67">
        <v>158</v>
      </c>
      <c r="D30" s="67"/>
      <c r="E30" s="68"/>
      <c r="F30" s="59"/>
      <c r="G30" s="35">
        <f>37000000+958966277</f>
        <v>995966277</v>
      </c>
      <c r="H30" s="35"/>
      <c r="I30" s="35">
        <f>243437216+37348800</f>
        <v>280786016</v>
      </c>
      <c r="J30" s="5"/>
      <c r="K30" s="15"/>
    </row>
    <row r="31" spans="1:10" ht="21.75" customHeight="1">
      <c r="A31" s="80" t="s">
        <v>77</v>
      </c>
      <c r="B31" s="58"/>
      <c r="C31" s="81">
        <v>200</v>
      </c>
      <c r="D31" s="59"/>
      <c r="E31" s="82"/>
      <c r="F31" s="59"/>
      <c r="G31" s="42">
        <f>G38+G52+G57</f>
        <v>133700845730</v>
      </c>
      <c r="H31" s="41"/>
      <c r="I31" s="42">
        <f>I38+I52+I37+I57</f>
        <v>77705126683</v>
      </c>
      <c r="J31" s="6"/>
    </row>
    <row r="32" spans="1:10" ht="21.75" customHeight="1">
      <c r="A32" s="83" t="s">
        <v>78</v>
      </c>
      <c r="B32" s="62"/>
      <c r="C32" s="84">
        <v>210</v>
      </c>
      <c r="D32" s="59"/>
      <c r="E32" s="67"/>
      <c r="F32" s="47"/>
      <c r="G32" s="85">
        <f>G37</f>
        <v>0</v>
      </c>
      <c r="H32" s="41"/>
      <c r="I32" s="85">
        <f>I37</f>
        <v>0</v>
      </c>
      <c r="J32" s="6"/>
    </row>
    <row r="33" spans="1:10" ht="21.75" customHeight="1" hidden="1">
      <c r="A33" s="66" t="s">
        <v>90</v>
      </c>
      <c r="B33" s="66"/>
      <c r="C33" s="67">
        <v>211</v>
      </c>
      <c r="D33" s="67"/>
      <c r="E33" s="69"/>
      <c r="F33" s="47"/>
      <c r="G33" s="41"/>
      <c r="H33" s="41"/>
      <c r="I33" s="41"/>
      <c r="J33" s="6"/>
    </row>
    <row r="34" spans="1:10" ht="21.75" customHeight="1" hidden="1">
      <c r="A34" s="66" t="s">
        <v>91</v>
      </c>
      <c r="B34" s="66"/>
      <c r="C34" s="67">
        <v>212</v>
      </c>
      <c r="D34" s="67"/>
      <c r="E34" s="67"/>
      <c r="F34" s="47"/>
      <c r="G34" s="41"/>
      <c r="H34" s="41"/>
      <c r="I34" s="41"/>
      <c r="J34" s="6"/>
    </row>
    <row r="35" spans="1:10" ht="21.75" customHeight="1" hidden="1">
      <c r="A35" s="66" t="s">
        <v>93</v>
      </c>
      <c r="B35" s="66"/>
      <c r="C35" s="67">
        <v>213</v>
      </c>
      <c r="D35" s="67"/>
      <c r="E35" s="67"/>
      <c r="F35" s="47"/>
      <c r="G35" s="41"/>
      <c r="H35" s="41"/>
      <c r="I35" s="41"/>
      <c r="J35" s="6"/>
    </row>
    <row r="36" spans="1:10" ht="21.75" customHeight="1" hidden="1">
      <c r="A36" s="66" t="s">
        <v>92</v>
      </c>
      <c r="B36" s="66"/>
      <c r="C36" s="67">
        <v>219</v>
      </c>
      <c r="D36" s="67"/>
      <c r="E36" s="67"/>
      <c r="F36" s="47"/>
      <c r="G36" s="41"/>
      <c r="H36" s="41"/>
      <c r="I36" s="41"/>
      <c r="J36" s="6"/>
    </row>
    <row r="37" spans="1:10" ht="21.75" customHeight="1">
      <c r="A37" s="66" t="s">
        <v>129</v>
      </c>
      <c r="B37" s="66"/>
      <c r="C37" s="67">
        <v>211</v>
      </c>
      <c r="D37" s="67"/>
      <c r="E37" s="67"/>
      <c r="F37" s="47"/>
      <c r="G37" s="41"/>
      <c r="H37" s="41"/>
      <c r="I37" s="35"/>
      <c r="J37" s="6"/>
    </row>
    <row r="38" spans="1:10" ht="21.75" customHeight="1">
      <c r="A38" s="70" t="s">
        <v>79</v>
      </c>
      <c r="B38" s="62"/>
      <c r="C38" s="71">
        <v>220</v>
      </c>
      <c r="D38" s="59"/>
      <c r="E38" s="76"/>
      <c r="F38" s="47"/>
      <c r="G38" s="77">
        <f>G39+G48</f>
        <v>131919725297</v>
      </c>
      <c r="H38" s="41"/>
      <c r="I38" s="77">
        <f>I39+I48</f>
        <v>75978275024</v>
      </c>
      <c r="J38" s="6"/>
    </row>
    <row r="39" spans="1:10" ht="19.5" customHeight="1">
      <c r="A39" s="86" t="s">
        <v>18</v>
      </c>
      <c r="B39" s="66"/>
      <c r="C39" s="87">
        <v>221</v>
      </c>
      <c r="D39" s="67"/>
      <c r="E39" s="88" t="s">
        <v>107</v>
      </c>
      <c r="F39" s="36"/>
      <c r="G39" s="40">
        <f>SUM(G40:G41)</f>
        <v>32254244418</v>
      </c>
      <c r="H39" s="35">
        <f>SUM(H40:H41)</f>
        <v>0</v>
      </c>
      <c r="I39" s="40">
        <f>SUM(I40:I41)</f>
        <v>32842200973</v>
      </c>
      <c r="J39" s="5"/>
    </row>
    <row r="40" spans="1:10" ht="17.25">
      <c r="A40" s="89" t="s">
        <v>59</v>
      </c>
      <c r="B40" s="89"/>
      <c r="C40" s="67">
        <v>222</v>
      </c>
      <c r="D40" s="67"/>
      <c r="E40" s="28"/>
      <c r="F40" s="36"/>
      <c r="G40" s="35">
        <f>29131681581+14248490854</f>
        <v>43380172435</v>
      </c>
      <c r="H40" s="35"/>
      <c r="I40" s="35">
        <f>14468158507+28365513078</f>
        <v>42833671585</v>
      </c>
      <c r="J40" s="5"/>
    </row>
    <row r="41" spans="1:10" ht="17.25">
      <c r="A41" s="90" t="s">
        <v>60</v>
      </c>
      <c r="B41" s="90"/>
      <c r="C41" s="87">
        <v>223</v>
      </c>
      <c r="D41" s="87"/>
      <c r="E41" s="91"/>
      <c r="F41" s="44"/>
      <c r="G41" s="40">
        <f>-2394144993-8731783024</f>
        <v>-11125928017</v>
      </c>
      <c r="H41" s="35"/>
      <c r="I41" s="40">
        <f>-8613706149-1377764463</f>
        <v>-9991470612</v>
      </c>
      <c r="J41" s="5"/>
    </row>
    <row r="42" spans="1:10" ht="17.25" hidden="1">
      <c r="A42" s="92" t="s">
        <v>19</v>
      </c>
      <c r="B42" s="62"/>
      <c r="C42" s="59">
        <v>224</v>
      </c>
      <c r="D42" s="59"/>
      <c r="E42" s="28"/>
      <c r="F42" s="36"/>
      <c r="G42" s="35"/>
      <c r="H42" s="35"/>
      <c r="I42" s="35"/>
      <c r="J42" s="5"/>
    </row>
    <row r="43" spans="1:10" ht="17.25" hidden="1">
      <c r="A43" s="89" t="s">
        <v>59</v>
      </c>
      <c r="B43" s="89"/>
      <c r="C43" s="67">
        <v>225</v>
      </c>
      <c r="D43" s="67"/>
      <c r="E43" s="28"/>
      <c r="F43" s="36"/>
      <c r="G43" s="35"/>
      <c r="H43" s="35"/>
      <c r="I43" s="35"/>
      <c r="J43" s="5"/>
    </row>
    <row r="44" spans="1:10" ht="17.25" hidden="1">
      <c r="A44" s="89" t="s">
        <v>60</v>
      </c>
      <c r="B44" s="89"/>
      <c r="C44" s="67">
        <v>226</v>
      </c>
      <c r="D44" s="67"/>
      <c r="E44" s="28"/>
      <c r="F44" s="36"/>
      <c r="G44" s="35"/>
      <c r="H44" s="35"/>
      <c r="I44" s="35"/>
      <c r="J44" s="5"/>
    </row>
    <row r="45" spans="1:10" ht="17.25" hidden="1">
      <c r="A45" s="92" t="s">
        <v>20</v>
      </c>
      <c r="B45" s="62"/>
      <c r="C45" s="59">
        <v>227</v>
      </c>
      <c r="D45" s="59"/>
      <c r="E45" s="78"/>
      <c r="F45" s="43"/>
      <c r="G45" s="39"/>
      <c r="H45" s="39"/>
      <c r="I45" s="39"/>
      <c r="J45" s="16"/>
    </row>
    <row r="46" spans="1:10" ht="16.5" customHeight="1" hidden="1">
      <c r="A46" s="89" t="s">
        <v>59</v>
      </c>
      <c r="B46" s="89"/>
      <c r="C46" s="67">
        <v>228</v>
      </c>
      <c r="D46" s="67"/>
      <c r="E46" s="28"/>
      <c r="F46" s="36"/>
      <c r="G46" s="35"/>
      <c r="H46" s="35"/>
      <c r="I46" s="35"/>
      <c r="J46" s="5"/>
    </row>
    <row r="47" spans="1:10" ht="16.5" customHeight="1" hidden="1">
      <c r="A47" s="89" t="s">
        <v>60</v>
      </c>
      <c r="B47" s="89"/>
      <c r="C47" s="67">
        <v>229</v>
      </c>
      <c r="D47" s="67"/>
      <c r="E47" s="28"/>
      <c r="F47" s="36"/>
      <c r="G47" s="35"/>
      <c r="H47" s="35"/>
      <c r="I47" s="35"/>
      <c r="J47" s="5"/>
    </row>
    <row r="48" spans="1:10" ht="18.75" customHeight="1">
      <c r="A48" s="92" t="s">
        <v>21</v>
      </c>
      <c r="B48" s="62"/>
      <c r="C48" s="59">
        <v>230</v>
      </c>
      <c r="D48" s="59"/>
      <c r="E48" s="68" t="s">
        <v>108</v>
      </c>
      <c r="F48" s="36"/>
      <c r="G48" s="35">
        <f>170804930+99494675949</f>
        <v>99665480879</v>
      </c>
      <c r="H48" s="35"/>
      <c r="I48" s="35">
        <f>43049334518+86739533</f>
        <v>43136074051</v>
      </c>
      <c r="J48" s="5"/>
    </row>
    <row r="49" spans="1:10" ht="19.5" customHeight="1" hidden="1">
      <c r="A49" s="70" t="s">
        <v>80</v>
      </c>
      <c r="B49" s="62"/>
      <c r="C49" s="71">
        <v>240</v>
      </c>
      <c r="D49" s="59"/>
      <c r="E49" s="76"/>
      <c r="F49" s="36"/>
      <c r="G49" s="93"/>
      <c r="H49" s="35"/>
      <c r="I49" s="93"/>
      <c r="J49" s="5"/>
    </row>
    <row r="50" spans="1:10" ht="16.5" customHeight="1" hidden="1">
      <c r="A50" s="89" t="s">
        <v>59</v>
      </c>
      <c r="B50" s="89"/>
      <c r="C50" s="67">
        <v>241</v>
      </c>
      <c r="D50" s="67"/>
      <c r="E50" s="28"/>
      <c r="F50" s="36"/>
      <c r="G50" s="35"/>
      <c r="H50" s="35"/>
      <c r="I50" s="35"/>
      <c r="J50" s="5"/>
    </row>
    <row r="51" spans="1:10" ht="16.5" customHeight="1" hidden="1">
      <c r="A51" s="89" t="s">
        <v>60</v>
      </c>
      <c r="B51" s="89"/>
      <c r="C51" s="67">
        <v>242</v>
      </c>
      <c r="D51" s="67"/>
      <c r="E51" s="28"/>
      <c r="F51" s="36"/>
      <c r="G51" s="35"/>
      <c r="H51" s="35"/>
      <c r="I51" s="35"/>
      <c r="J51" s="5"/>
    </row>
    <row r="52" spans="1:10" ht="21.75" customHeight="1">
      <c r="A52" s="70" t="s">
        <v>81</v>
      </c>
      <c r="B52" s="62"/>
      <c r="C52" s="71">
        <v>250</v>
      </c>
      <c r="D52" s="59"/>
      <c r="E52" s="94"/>
      <c r="F52" s="47"/>
      <c r="G52" s="95">
        <f>SUM(G53:G56)</f>
        <v>0</v>
      </c>
      <c r="H52" s="96"/>
      <c r="I52" s="95">
        <f>SUM(I53:I56)</f>
        <v>67680000</v>
      </c>
      <c r="J52" s="17"/>
    </row>
    <row r="53" spans="1:10" ht="21.75" customHeight="1" hidden="1">
      <c r="A53" s="66" t="s">
        <v>94</v>
      </c>
      <c r="B53" s="66"/>
      <c r="C53" s="67">
        <v>251</v>
      </c>
      <c r="D53" s="67"/>
      <c r="E53" s="78"/>
      <c r="F53" s="97"/>
      <c r="G53" s="98"/>
      <c r="H53" s="98"/>
      <c r="I53" s="98"/>
      <c r="J53" s="18"/>
    </row>
    <row r="54" spans="1:9" ht="21.75" customHeight="1">
      <c r="A54" s="66" t="s">
        <v>22</v>
      </c>
      <c r="B54" s="66"/>
      <c r="C54" s="67">
        <v>252</v>
      </c>
      <c r="D54" s="67"/>
      <c r="E54" s="28"/>
      <c r="F54" s="36"/>
      <c r="G54" s="50"/>
      <c r="H54" s="50"/>
      <c r="I54" s="50"/>
    </row>
    <row r="55" spans="1:10" ht="17.25">
      <c r="A55" s="66" t="s">
        <v>23</v>
      </c>
      <c r="B55" s="90"/>
      <c r="C55" s="87">
        <v>258</v>
      </c>
      <c r="D55" s="87"/>
      <c r="E55" s="91" t="s">
        <v>109</v>
      </c>
      <c r="F55" s="44"/>
      <c r="G55" s="40">
        <v>0</v>
      </c>
      <c r="H55" s="35"/>
      <c r="I55" s="40">
        <v>67680000</v>
      </c>
      <c r="J55" s="5"/>
    </row>
    <row r="56" spans="1:10" ht="21.75" customHeight="1" hidden="1">
      <c r="A56" s="66" t="s">
        <v>95</v>
      </c>
      <c r="B56" s="66"/>
      <c r="C56" s="67">
        <v>259</v>
      </c>
      <c r="D56" s="67"/>
      <c r="E56" s="67"/>
      <c r="F56" s="97"/>
      <c r="G56" s="98"/>
      <c r="H56" s="98"/>
      <c r="I56" s="98"/>
      <c r="J56" s="18"/>
    </row>
    <row r="57" spans="1:10" ht="21.75" customHeight="1">
      <c r="A57" s="99" t="s">
        <v>82</v>
      </c>
      <c r="B57" s="62"/>
      <c r="C57" s="151">
        <v>260</v>
      </c>
      <c r="D57" s="59"/>
      <c r="E57" s="100"/>
      <c r="F57" s="47"/>
      <c r="G57" s="101">
        <f>G61</f>
        <v>1781120433</v>
      </c>
      <c r="H57" s="41"/>
      <c r="I57" s="101">
        <f>I61</f>
        <v>1659171659</v>
      </c>
      <c r="J57" s="6"/>
    </row>
    <row r="58" spans="1:10" ht="19.5" customHeight="1" hidden="1">
      <c r="A58" s="66" t="s">
        <v>83</v>
      </c>
      <c r="B58" s="66"/>
      <c r="C58" s="67">
        <v>261</v>
      </c>
      <c r="D58" s="67"/>
      <c r="E58" s="28"/>
      <c r="F58" s="47"/>
      <c r="G58" s="41"/>
      <c r="H58" s="41"/>
      <c r="I58" s="41"/>
      <c r="J58" s="6"/>
    </row>
    <row r="59" spans="1:10" ht="19.5" customHeight="1" hidden="1">
      <c r="A59" s="66" t="s">
        <v>96</v>
      </c>
      <c r="B59" s="66"/>
      <c r="C59" s="67">
        <v>262</v>
      </c>
      <c r="D59" s="67"/>
      <c r="E59" s="28"/>
      <c r="F59" s="47"/>
      <c r="G59" s="41"/>
      <c r="H59" s="41"/>
      <c r="I59" s="41"/>
      <c r="J59" s="6"/>
    </row>
    <row r="60" spans="1:10" ht="19.5" customHeight="1" hidden="1">
      <c r="A60" s="66" t="s">
        <v>97</v>
      </c>
      <c r="B60" s="66"/>
      <c r="C60" s="67">
        <v>268</v>
      </c>
      <c r="D60" s="67"/>
      <c r="E60" s="28"/>
      <c r="F60" s="47"/>
      <c r="G60" s="41"/>
      <c r="H60" s="41"/>
      <c r="I60" s="41"/>
      <c r="J60" s="6"/>
    </row>
    <row r="61" spans="1:10" ht="19.5" customHeight="1">
      <c r="A61" s="152" t="s">
        <v>130</v>
      </c>
      <c r="B61" s="66"/>
      <c r="C61" s="87">
        <v>261</v>
      </c>
      <c r="D61" s="67"/>
      <c r="E61" s="153" t="s">
        <v>131</v>
      </c>
      <c r="F61" s="47"/>
      <c r="G61" s="152">
        <v>1781120433</v>
      </c>
      <c r="H61" s="41"/>
      <c r="I61" s="152">
        <v>1659171659</v>
      </c>
      <c r="J61" s="6"/>
    </row>
    <row r="62" spans="1:10" ht="4.5" customHeight="1">
      <c r="A62" s="102"/>
      <c r="B62" s="102"/>
      <c r="C62" s="103"/>
      <c r="D62" s="103"/>
      <c r="E62" s="104"/>
      <c r="F62" s="46"/>
      <c r="G62" s="34"/>
      <c r="H62" s="34"/>
      <c r="I62" s="34"/>
      <c r="J62" s="6"/>
    </row>
    <row r="63" spans="1:10" ht="21.75" customHeight="1" thickBot="1">
      <c r="A63" s="105" t="s">
        <v>55</v>
      </c>
      <c r="B63" s="105"/>
      <c r="C63" s="106">
        <v>270</v>
      </c>
      <c r="D63" s="106"/>
      <c r="E63" s="107"/>
      <c r="F63" s="108"/>
      <c r="G63" s="109">
        <f>G31+G7</f>
        <v>228903971929</v>
      </c>
      <c r="H63" s="109"/>
      <c r="I63" s="109">
        <f>I31+I7</f>
        <v>144059511693</v>
      </c>
      <c r="J63" s="19"/>
    </row>
    <row r="64" spans="1:10" ht="64.5" customHeight="1" thickBot="1" thickTop="1">
      <c r="A64" s="110"/>
      <c r="B64" s="110"/>
      <c r="C64" s="111"/>
      <c r="D64" s="111"/>
      <c r="E64" s="112"/>
      <c r="F64" s="113"/>
      <c r="G64" s="114"/>
      <c r="H64" s="114"/>
      <c r="I64" s="114"/>
      <c r="J64" s="19"/>
    </row>
    <row r="65" spans="1:10" ht="33.75" customHeight="1" thickBot="1">
      <c r="A65" s="144" t="s">
        <v>56</v>
      </c>
      <c r="B65" s="144"/>
      <c r="C65" s="145" t="s">
        <v>70</v>
      </c>
      <c r="D65" s="145"/>
      <c r="E65" s="146" t="s">
        <v>73</v>
      </c>
      <c r="F65" s="146"/>
      <c r="G65" s="175" t="s">
        <v>140</v>
      </c>
      <c r="H65" s="148"/>
      <c r="I65" s="147" t="s">
        <v>2</v>
      </c>
      <c r="J65" s="13"/>
    </row>
    <row r="66" spans="1:11" ht="24.75" customHeight="1">
      <c r="A66" s="102" t="s">
        <v>57</v>
      </c>
      <c r="B66" s="58"/>
      <c r="C66" s="103">
        <v>300</v>
      </c>
      <c r="D66" s="59"/>
      <c r="E66" s="115"/>
      <c r="F66" s="59"/>
      <c r="G66" s="34">
        <f>G67+G77</f>
        <v>71706852920</v>
      </c>
      <c r="H66" s="41"/>
      <c r="I66" s="34">
        <f>I67+I77</f>
        <v>31628988657</v>
      </c>
      <c r="J66" s="6"/>
      <c r="K66" s="15"/>
    </row>
    <row r="67" spans="1:11" ht="23.25" customHeight="1">
      <c r="A67" s="83" t="s">
        <v>63</v>
      </c>
      <c r="B67" s="62"/>
      <c r="C67" s="84">
        <v>310</v>
      </c>
      <c r="D67" s="59"/>
      <c r="E67" s="116"/>
      <c r="F67" s="59"/>
      <c r="G67" s="85">
        <f>SUM(G68:G76)</f>
        <v>39771958520</v>
      </c>
      <c r="H67" s="41"/>
      <c r="I67" s="85">
        <f>SUM(I68:I76)</f>
        <v>22835624878</v>
      </c>
      <c r="J67" s="6"/>
      <c r="K67" s="15"/>
    </row>
    <row r="68" spans="1:10" ht="19.5" customHeight="1">
      <c r="A68" s="66" t="s">
        <v>24</v>
      </c>
      <c r="B68" s="66"/>
      <c r="C68" s="67">
        <v>311</v>
      </c>
      <c r="D68" s="67"/>
      <c r="E68" s="68" t="s">
        <v>110</v>
      </c>
      <c r="F68" s="67"/>
      <c r="G68" s="45">
        <v>25830000000</v>
      </c>
      <c r="H68" s="35"/>
      <c r="I68" s="45">
        <f>6183699200+10599000+3934766400</f>
        <v>10129064600</v>
      </c>
      <c r="J68" s="5"/>
    </row>
    <row r="69" spans="1:12" ht="18.75" customHeight="1">
      <c r="A69" s="66" t="s">
        <v>25</v>
      </c>
      <c r="B69" s="66"/>
      <c r="C69" s="67">
        <v>312</v>
      </c>
      <c r="D69" s="67"/>
      <c r="E69" s="68"/>
      <c r="F69" s="67"/>
      <c r="G69" s="211">
        <f>5604421272+4810055974</f>
        <v>10414477246</v>
      </c>
      <c r="H69" s="211"/>
      <c r="I69" s="211">
        <v>11533830742</v>
      </c>
      <c r="J69" s="212"/>
      <c r="K69" s="213"/>
      <c r="L69" s="214"/>
    </row>
    <row r="70" spans="1:12" ht="18.75" customHeight="1">
      <c r="A70" s="66" t="s">
        <v>26</v>
      </c>
      <c r="B70" s="66"/>
      <c r="C70" s="67">
        <v>313</v>
      </c>
      <c r="D70" s="67"/>
      <c r="E70" s="68"/>
      <c r="F70" s="67"/>
      <c r="G70" s="211">
        <f>43432320+2422590296</f>
        <v>2466022616</v>
      </c>
      <c r="H70" s="211"/>
      <c r="I70" s="211">
        <v>5000000</v>
      </c>
      <c r="J70" s="212"/>
      <c r="K70" s="215"/>
      <c r="L70" s="215"/>
    </row>
    <row r="71" spans="1:14" ht="18.75" customHeight="1">
      <c r="A71" s="66" t="s">
        <v>27</v>
      </c>
      <c r="B71" s="66"/>
      <c r="C71" s="67">
        <v>314</v>
      </c>
      <c r="D71" s="67"/>
      <c r="E71" s="68" t="s">
        <v>111</v>
      </c>
      <c r="F71" s="67"/>
      <c r="G71" s="35">
        <v>78098939</v>
      </c>
      <c r="H71" s="35"/>
      <c r="I71" s="35">
        <v>145658137</v>
      </c>
      <c r="J71" s="5"/>
      <c r="K71" s="15"/>
      <c r="L71" s="15"/>
      <c r="M71" s="15"/>
      <c r="N71" s="15"/>
    </row>
    <row r="72" spans="1:14" ht="18.75" customHeight="1">
      <c r="A72" s="66" t="s">
        <v>4</v>
      </c>
      <c r="B72" s="66"/>
      <c r="C72" s="67">
        <v>315</v>
      </c>
      <c r="D72" s="67"/>
      <c r="E72" s="28"/>
      <c r="F72" s="67"/>
      <c r="G72" s="35">
        <f>446763975+328242338</f>
        <v>775006313</v>
      </c>
      <c r="H72" s="35"/>
      <c r="I72" s="35">
        <f>228040631+298543817</f>
        <v>526584448</v>
      </c>
      <c r="J72" s="5"/>
      <c r="N72" s="15"/>
    </row>
    <row r="73" spans="1:10" ht="12.75" customHeight="1" hidden="1">
      <c r="A73" s="66" t="s">
        <v>28</v>
      </c>
      <c r="B73" s="66"/>
      <c r="C73" s="67">
        <v>316</v>
      </c>
      <c r="D73" s="67"/>
      <c r="E73" s="68" t="s">
        <v>112</v>
      </c>
      <c r="F73" s="67"/>
      <c r="G73" s="30"/>
      <c r="H73" s="35"/>
      <c r="I73" s="30"/>
      <c r="J73" s="5"/>
    </row>
    <row r="74" spans="1:10" ht="13.5" customHeight="1" hidden="1">
      <c r="A74" s="66" t="s">
        <v>8</v>
      </c>
      <c r="B74" s="66"/>
      <c r="C74" s="67">
        <v>317</v>
      </c>
      <c r="D74" s="67"/>
      <c r="E74" s="28"/>
      <c r="F74" s="67"/>
      <c r="G74" s="35"/>
      <c r="H74" s="35"/>
      <c r="I74" s="35"/>
      <c r="J74" s="5"/>
    </row>
    <row r="75" spans="1:10" ht="18" customHeight="1" hidden="1">
      <c r="A75" s="66" t="s">
        <v>9</v>
      </c>
      <c r="B75" s="66"/>
      <c r="C75" s="67">
        <v>318</v>
      </c>
      <c r="D75" s="67"/>
      <c r="E75" s="28"/>
      <c r="F75" s="67"/>
      <c r="G75" s="35"/>
      <c r="H75" s="35"/>
      <c r="I75" s="35"/>
      <c r="J75" s="5"/>
    </row>
    <row r="76" spans="1:10" ht="18.75" customHeight="1">
      <c r="A76" s="66" t="s">
        <v>29</v>
      </c>
      <c r="B76" s="66"/>
      <c r="C76" s="67">
        <v>319</v>
      </c>
      <c r="D76" s="67"/>
      <c r="E76" s="68" t="s">
        <v>113</v>
      </c>
      <c r="F76" s="67"/>
      <c r="G76" s="35">
        <f>123217172+85136234</f>
        <v>208353406</v>
      </c>
      <c r="H76" s="35"/>
      <c r="I76" s="35">
        <f>433236800+62250151</f>
        <v>495486951</v>
      </c>
      <c r="J76" s="5"/>
    </row>
    <row r="77" spans="1:10" ht="21.75" customHeight="1">
      <c r="A77" s="70" t="s">
        <v>64</v>
      </c>
      <c r="B77" s="62"/>
      <c r="C77" s="71">
        <v>330</v>
      </c>
      <c r="D77" s="59"/>
      <c r="E77" s="76"/>
      <c r="F77" s="59"/>
      <c r="G77" s="77">
        <f>SUM(G78:G82)</f>
        <v>31934894400</v>
      </c>
      <c r="H77" s="41">
        <f>SUM(H78:H82)</f>
        <v>0</v>
      </c>
      <c r="I77" s="77">
        <f>SUM(I78:I82)</f>
        <v>8793363779</v>
      </c>
      <c r="J77" s="6"/>
    </row>
    <row r="78" spans="1:10" ht="21.75" customHeight="1" hidden="1">
      <c r="A78" s="66" t="s">
        <v>30</v>
      </c>
      <c r="B78" s="66"/>
      <c r="C78" s="67">
        <v>331</v>
      </c>
      <c r="D78" s="67"/>
      <c r="E78" s="78"/>
      <c r="F78" s="59"/>
      <c r="G78" s="74"/>
      <c r="H78" s="74"/>
      <c r="I78" s="74"/>
      <c r="J78" s="14"/>
    </row>
    <row r="79" spans="1:10" ht="21.75" customHeight="1" hidden="1">
      <c r="A79" s="66" t="s">
        <v>98</v>
      </c>
      <c r="B79" s="66"/>
      <c r="C79" s="67">
        <v>322</v>
      </c>
      <c r="D79" s="67"/>
      <c r="E79" s="78"/>
      <c r="F79" s="59"/>
      <c r="G79" s="74"/>
      <c r="H79" s="74"/>
      <c r="I79" s="74"/>
      <c r="J79" s="14"/>
    </row>
    <row r="80" spans="1:10" ht="21.75" customHeight="1">
      <c r="A80" s="66" t="s">
        <v>31</v>
      </c>
      <c r="B80" s="118"/>
      <c r="C80" s="67">
        <v>334</v>
      </c>
      <c r="D80" s="67"/>
      <c r="E80" s="68" t="s">
        <v>114</v>
      </c>
      <c r="F80" s="59"/>
      <c r="G80" s="35">
        <v>31734894400</v>
      </c>
      <c r="H80" s="74"/>
      <c r="I80" s="35">
        <f>632000000+8161363779</f>
        <v>8793363779</v>
      </c>
      <c r="J80" s="14"/>
    </row>
    <row r="81" spans="1:10" ht="21.75" customHeight="1">
      <c r="A81" s="66" t="s">
        <v>5</v>
      </c>
      <c r="B81" s="66"/>
      <c r="C81" s="67">
        <v>333</v>
      </c>
      <c r="D81" s="67"/>
      <c r="E81" s="78"/>
      <c r="F81" s="59"/>
      <c r="G81" s="35">
        <v>200000000</v>
      </c>
      <c r="H81" s="74"/>
      <c r="I81" s="35">
        <v>0</v>
      </c>
      <c r="J81" s="14"/>
    </row>
    <row r="82" spans="1:10" ht="18.75" customHeight="1" hidden="1">
      <c r="A82" s="66" t="s">
        <v>31</v>
      </c>
      <c r="B82" s="66"/>
      <c r="C82" s="67">
        <v>334</v>
      </c>
      <c r="D82" s="67"/>
      <c r="E82" s="68" t="s">
        <v>114</v>
      </c>
      <c r="F82" s="67"/>
      <c r="G82" s="35"/>
      <c r="H82" s="35"/>
      <c r="I82" s="35"/>
      <c r="J82" s="5"/>
    </row>
    <row r="83" spans="1:10" ht="21.75" customHeight="1">
      <c r="A83" s="117" t="s">
        <v>61</v>
      </c>
      <c r="B83" s="58"/>
      <c r="C83" s="63">
        <v>400</v>
      </c>
      <c r="D83" s="59"/>
      <c r="E83" s="75"/>
      <c r="F83" s="59"/>
      <c r="G83" s="38">
        <f>G84+G91</f>
        <v>157197119009</v>
      </c>
      <c r="H83" s="41"/>
      <c r="I83" s="38">
        <f>I84+I91</f>
        <v>112430523036</v>
      </c>
      <c r="J83" s="6"/>
    </row>
    <row r="84" spans="1:12" ht="21.75" customHeight="1">
      <c r="A84" s="70" t="s">
        <v>65</v>
      </c>
      <c r="B84" s="62"/>
      <c r="C84" s="71">
        <v>410</v>
      </c>
      <c r="D84" s="59"/>
      <c r="E84" s="76"/>
      <c r="F84" s="59"/>
      <c r="G84" s="77">
        <f>SUM(G85:G90)</f>
        <v>157425146509</v>
      </c>
      <c r="H84" s="41"/>
      <c r="I84" s="77">
        <f>SUM(I85:I90)</f>
        <v>112824953036</v>
      </c>
      <c r="J84" s="6"/>
      <c r="K84" s="15"/>
      <c r="L84" s="15"/>
    </row>
    <row r="85" spans="1:12" ht="19.5" customHeight="1">
      <c r="A85" s="66" t="s">
        <v>32</v>
      </c>
      <c r="B85" s="66"/>
      <c r="C85" s="67">
        <v>411</v>
      </c>
      <c r="D85" s="67"/>
      <c r="E85" s="28" t="s">
        <v>115</v>
      </c>
      <c r="F85" s="67"/>
      <c r="G85" s="35">
        <v>84703500000</v>
      </c>
      <c r="H85" s="35"/>
      <c r="I85" s="35">
        <v>54483550000</v>
      </c>
      <c r="J85" s="5"/>
      <c r="K85" s="35"/>
      <c r="L85" s="35"/>
    </row>
    <row r="86" spans="1:13" ht="18.75" customHeight="1">
      <c r="A86" s="66" t="s">
        <v>84</v>
      </c>
      <c r="B86" s="66"/>
      <c r="C86" s="67">
        <v>412</v>
      </c>
      <c r="D86" s="67"/>
      <c r="E86" s="28"/>
      <c r="F86" s="59"/>
      <c r="G86" s="35">
        <v>58558245765</v>
      </c>
      <c r="H86" s="35"/>
      <c r="I86" s="35">
        <v>42096692432</v>
      </c>
      <c r="J86" s="5"/>
      <c r="K86" s="154"/>
      <c r="L86" s="154"/>
      <c r="M86" s="15"/>
    </row>
    <row r="87" spans="1:13" ht="18.75" customHeight="1">
      <c r="A87" s="66" t="s">
        <v>6</v>
      </c>
      <c r="B87" s="66"/>
      <c r="C87" s="67">
        <v>414</v>
      </c>
      <c r="D87" s="67"/>
      <c r="E87" s="28"/>
      <c r="F87" s="59"/>
      <c r="G87" s="35">
        <v>-8352000</v>
      </c>
      <c r="H87" s="35"/>
      <c r="I87" s="35">
        <v>-8352000</v>
      </c>
      <c r="J87" s="5"/>
      <c r="K87" s="154"/>
      <c r="L87" s="154"/>
      <c r="M87" s="15"/>
    </row>
    <row r="88" spans="1:10" ht="18.75" customHeight="1">
      <c r="A88" s="66" t="s">
        <v>33</v>
      </c>
      <c r="B88" s="66"/>
      <c r="C88" s="67">
        <v>416</v>
      </c>
      <c r="D88" s="67"/>
      <c r="E88" s="28" t="s">
        <v>115</v>
      </c>
      <c r="F88" s="67"/>
      <c r="G88" s="35">
        <v>5487848558</v>
      </c>
      <c r="H88" s="35"/>
      <c r="I88" s="35">
        <v>5287848558</v>
      </c>
      <c r="J88" s="5"/>
    </row>
    <row r="89" spans="1:10" ht="18.75" customHeight="1">
      <c r="A89" s="66" t="s">
        <v>34</v>
      </c>
      <c r="B89" s="66"/>
      <c r="C89" s="67">
        <v>417</v>
      </c>
      <c r="D89" s="67"/>
      <c r="E89" s="28" t="s">
        <v>115</v>
      </c>
      <c r="F89" s="67"/>
      <c r="G89" s="35">
        <v>2045000000</v>
      </c>
      <c r="H89" s="35"/>
      <c r="I89" s="35">
        <v>1695000000</v>
      </c>
      <c r="J89" s="5"/>
    </row>
    <row r="90" spans="1:13" ht="18.75" customHeight="1">
      <c r="A90" s="66" t="s">
        <v>35</v>
      </c>
      <c r="B90" s="66"/>
      <c r="C90" s="69">
        <v>419</v>
      </c>
      <c r="D90" s="69"/>
      <c r="E90" s="60"/>
      <c r="F90" s="59"/>
      <c r="G90" s="35">
        <f>2359226216+4279677970</f>
        <v>6638904186</v>
      </c>
      <c r="H90" s="35"/>
      <c r="I90" s="35">
        <v>9270214046</v>
      </c>
      <c r="J90" s="5"/>
      <c r="K90" s="5"/>
      <c r="L90" s="5"/>
      <c r="M90" s="26"/>
    </row>
    <row r="91" spans="1:11" ht="20.25" customHeight="1">
      <c r="A91" s="61" t="s">
        <v>66</v>
      </c>
      <c r="B91" s="62"/>
      <c r="C91" s="63">
        <v>430</v>
      </c>
      <c r="D91" s="59"/>
      <c r="E91" s="64"/>
      <c r="F91" s="59"/>
      <c r="G91" s="38">
        <f>G92</f>
        <v>-228027500</v>
      </c>
      <c r="H91" s="41"/>
      <c r="I91" s="38">
        <f>I92</f>
        <v>-394430000</v>
      </c>
      <c r="J91" s="6"/>
      <c r="K91" s="26"/>
    </row>
    <row r="92" spans="1:13" ht="17.25">
      <c r="A92" s="66" t="s">
        <v>36</v>
      </c>
      <c r="B92" s="118"/>
      <c r="C92" s="69" t="s">
        <v>50</v>
      </c>
      <c r="D92" s="67"/>
      <c r="E92" s="60"/>
      <c r="F92" s="59"/>
      <c r="G92" s="35">
        <f>-139125000-88902500</f>
        <v>-228027500</v>
      </c>
      <c r="H92" s="35"/>
      <c r="I92" s="35">
        <f>-161510000-232920000</f>
        <v>-394430000</v>
      </c>
      <c r="J92" s="5"/>
      <c r="K92" s="15"/>
      <c r="M92" s="15"/>
    </row>
    <row r="93" spans="1:10" ht="17.25" hidden="1">
      <c r="A93" s="66" t="s">
        <v>10</v>
      </c>
      <c r="B93" s="66"/>
      <c r="C93" s="67">
        <v>423</v>
      </c>
      <c r="D93" s="67"/>
      <c r="E93" s="60"/>
      <c r="F93" s="59"/>
      <c r="G93" s="35"/>
      <c r="H93" s="35"/>
      <c r="I93" s="35"/>
      <c r="J93" s="5"/>
    </row>
    <row r="94" spans="1:14" ht="21.75" customHeight="1" thickBot="1">
      <c r="A94" s="155" t="s">
        <v>58</v>
      </c>
      <c r="B94" s="155"/>
      <c r="C94" s="156">
        <v>440</v>
      </c>
      <c r="D94" s="156"/>
      <c r="E94" s="157"/>
      <c r="F94" s="156"/>
      <c r="G94" s="158">
        <f>G83+G66</f>
        <v>228903971929</v>
      </c>
      <c r="H94" s="158"/>
      <c r="I94" s="158">
        <f>I83+I66</f>
        <v>144059511693</v>
      </c>
      <c r="J94" s="19"/>
      <c r="K94" s="15"/>
      <c r="L94" s="15"/>
      <c r="M94" s="15"/>
      <c r="N94" s="15"/>
    </row>
    <row r="95" spans="1:11" ht="14.25" customHeight="1" thickTop="1">
      <c r="A95" s="3"/>
      <c r="B95" s="119"/>
      <c r="C95" s="120"/>
      <c r="D95" s="120"/>
      <c r="E95" s="111"/>
      <c r="F95" s="111"/>
      <c r="G95" s="121"/>
      <c r="H95" s="121"/>
      <c r="I95" s="122"/>
      <c r="J95" s="21"/>
      <c r="K95" s="20"/>
    </row>
    <row r="96" spans="1:13" ht="1.5" customHeight="1">
      <c r="A96" s="3"/>
      <c r="B96" s="119"/>
      <c r="C96" s="120"/>
      <c r="D96" s="120"/>
      <c r="E96" s="111"/>
      <c r="F96" s="111"/>
      <c r="G96" s="29"/>
      <c r="H96" s="29"/>
      <c r="I96" s="29"/>
      <c r="J96" s="159"/>
      <c r="K96" s="15"/>
      <c r="L96" s="15"/>
      <c r="M96" s="15"/>
    </row>
    <row r="97" spans="1:13" ht="18" customHeight="1">
      <c r="A97" s="3"/>
      <c r="B97" s="119"/>
      <c r="C97" s="120"/>
      <c r="D97" s="120"/>
      <c r="E97" s="111"/>
      <c r="F97" s="111"/>
      <c r="G97" s="223" t="s">
        <v>143</v>
      </c>
      <c r="H97" s="223"/>
      <c r="I97" s="223"/>
      <c r="J97" s="159"/>
      <c r="K97" s="15"/>
      <c r="L97" s="15"/>
      <c r="M97" s="15"/>
    </row>
    <row r="98" spans="1:12" ht="28.5" customHeight="1">
      <c r="A98" s="125" t="s">
        <v>120</v>
      </c>
      <c r="B98" s="125"/>
      <c r="C98" s="126"/>
      <c r="D98" s="126"/>
      <c r="E98" s="59"/>
      <c r="F98" s="59"/>
      <c r="G98" s="222" t="s">
        <v>132</v>
      </c>
      <c r="H98" s="222"/>
      <c r="I98" s="222"/>
      <c r="J98" s="22"/>
      <c r="L98" s="15"/>
    </row>
    <row r="99" spans="1:12" ht="36" customHeight="1">
      <c r="A99" s="125" t="s">
        <v>144</v>
      </c>
      <c r="B99" s="125"/>
      <c r="C99" s="126"/>
      <c r="D99" s="126"/>
      <c r="E99" s="59"/>
      <c r="F99" s="59"/>
      <c r="G99" s="160" t="s">
        <v>145</v>
      </c>
      <c r="H99" s="160"/>
      <c r="I99" s="161"/>
      <c r="J99" s="162"/>
      <c r="L99" s="15"/>
    </row>
    <row r="100" spans="1:10" ht="36" customHeight="1">
      <c r="A100" s="125"/>
      <c r="B100" s="125"/>
      <c r="C100" s="126"/>
      <c r="D100" s="126"/>
      <c r="E100" s="59"/>
      <c r="F100" s="59"/>
      <c r="G100" s="160"/>
      <c r="H100" s="160"/>
      <c r="I100" s="161"/>
      <c r="J100" s="162"/>
    </row>
    <row r="101" spans="1:10" ht="17.25">
      <c r="A101" s="3"/>
      <c r="B101" s="119"/>
      <c r="C101" s="120"/>
      <c r="D101" s="120"/>
      <c r="E101" s="111"/>
      <c r="F101" s="111"/>
      <c r="G101" s="221"/>
      <c r="H101" s="221"/>
      <c r="I101" s="221"/>
      <c r="J101" s="24"/>
    </row>
    <row r="102" spans="1:10" ht="18" customHeight="1">
      <c r="A102" s="119"/>
      <c r="B102" s="125"/>
      <c r="C102" s="126"/>
      <c r="D102" s="126"/>
      <c r="E102" s="59"/>
      <c r="F102" s="59"/>
      <c r="G102" s="222"/>
      <c r="H102" s="222"/>
      <c r="I102" s="222"/>
      <c r="J102" s="22"/>
    </row>
    <row r="103" spans="1:10" ht="18" customHeight="1">
      <c r="A103" s="124"/>
      <c r="B103" s="127"/>
      <c r="C103" s="126"/>
      <c r="D103" s="126"/>
      <c r="E103" s="59"/>
      <c r="F103" s="59"/>
      <c r="G103" s="128"/>
      <c r="H103" s="128"/>
      <c r="I103" s="129"/>
      <c r="J103" s="25"/>
    </row>
    <row r="104" ht="18.75">
      <c r="A104" s="163"/>
    </row>
  </sheetData>
  <mergeCells count="4">
    <mergeCell ref="G101:I101"/>
    <mergeCell ref="G102:I102"/>
    <mergeCell ref="G97:I97"/>
    <mergeCell ref="G98:I98"/>
  </mergeCells>
  <printOptions/>
  <pageMargins left="0.82" right="0.15" top="0.5" bottom="0.25" header="0.25" footer="0.25"/>
  <pageSetup horizontalDpi="600" verticalDpi="600" orientation="portrait" paperSize="9" r:id="rId1"/>
  <headerFooter alignWithMargins="0">
    <oddFooter xml:space="preserve">&amp;R&amp;"VNI-Helve-Condense,Normal"&amp;10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6" sqref="A16"/>
    </sheetView>
  </sheetViews>
  <sheetFormatPr defaultColWidth="9" defaultRowHeight="14.25"/>
  <cols>
    <col min="1" max="1" width="44.59765625" style="3" customWidth="1"/>
    <col min="2" max="2" width="4.8984375" style="3" customWidth="1"/>
    <col min="3" max="3" width="9.8984375" style="123" customWidth="1"/>
    <col min="4" max="4" width="16.69921875" style="123" customWidth="1"/>
    <col min="5" max="5" width="18.5" style="142" customWidth="1"/>
    <col min="6" max="6" width="17.59765625" style="3" customWidth="1"/>
    <col min="7" max="7" width="14.5" style="3" customWidth="1"/>
    <col min="8" max="8" width="17.09765625" style="30" customWidth="1"/>
    <col min="9" max="16384" width="9" style="3" customWidth="1"/>
  </cols>
  <sheetData>
    <row r="1" spans="1:5" ht="19.5" customHeight="1">
      <c r="A1" s="37" t="str">
        <f>CDKT!A1</f>
        <v>COÂNG TY COÅ PHAÀN THUÛY SAÛN SOÁ 4 </v>
      </c>
      <c r="B1" s="164"/>
      <c r="C1" s="164"/>
      <c r="D1" s="164"/>
      <c r="E1" s="131" t="s">
        <v>99</v>
      </c>
    </row>
    <row r="2" spans="1:5" ht="24" customHeight="1">
      <c r="A2" s="143" t="s">
        <v>119</v>
      </c>
      <c r="B2" s="165"/>
      <c r="C2" s="165"/>
      <c r="D2" s="165"/>
      <c r="E2" s="33"/>
    </row>
    <row r="3" spans="1:5" ht="19.5" customHeight="1">
      <c r="A3" s="37" t="s">
        <v>141</v>
      </c>
      <c r="B3" s="164"/>
      <c r="C3" s="164"/>
      <c r="D3" s="164"/>
      <c r="E3" s="131" t="str">
        <f>'[1]CDKT'!G3</f>
        <v>Ñôn vò tính: VNÑ </v>
      </c>
    </row>
    <row r="4" spans="1:5" ht="3" customHeight="1">
      <c r="A4" s="130"/>
      <c r="B4" s="130"/>
      <c r="C4" s="166"/>
      <c r="D4" s="166"/>
      <c r="E4" s="132"/>
    </row>
    <row r="5" spans="1:5" ht="24" customHeight="1" thickBot="1">
      <c r="A5" s="133"/>
      <c r="B5" s="133"/>
      <c r="C5" s="167"/>
      <c r="D5" s="167"/>
      <c r="E5" s="134"/>
    </row>
    <row r="6" spans="1:5" ht="24" customHeight="1" thickBot="1">
      <c r="A6" s="219" t="s">
        <v>62</v>
      </c>
      <c r="B6" s="218" t="s">
        <v>70</v>
      </c>
      <c r="C6" s="220" t="s">
        <v>73</v>
      </c>
      <c r="D6" s="216" t="s">
        <v>142</v>
      </c>
      <c r="E6" s="217" t="s">
        <v>138</v>
      </c>
    </row>
    <row r="7" spans="1:7" ht="24.75" customHeight="1">
      <c r="A7" s="176" t="s">
        <v>37</v>
      </c>
      <c r="B7" s="177" t="s">
        <v>51</v>
      </c>
      <c r="C7" s="207" t="s">
        <v>118</v>
      </c>
      <c r="D7" s="178">
        <v>17806994962</v>
      </c>
      <c r="E7" s="178">
        <v>108836398585</v>
      </c>
      <c r="G7" s="179"/>
    </row>
    <row r="8" spans="1:6" ht="19.5" customHeight="1">
      <c r="A8" s="180" t="s">
        <v>134</v>
      </c>
      <c r="B8" s="181" t="s">
        <v>52</v>
      </c>
      <c r="C8" s="198"/>
      <c r="D8" s="182">
        <v>0</v>
      </c>
      <c r="E8" s="182">
        <v>1339611845</v>
      </c>
      <c r="F8" s="179"/>
    </row>
    <row r="9" spans="1:5" ht="21.75" customHeight="1">
      <c r="A9" s="183" t="s">
        <v>38</v>
      </c>
      <c r="B9" s="184" t="s">
        <v>100</v>
      </c>
      <c r="C9" s="198"/>
      <c r="D9" s="185">
        <f>D7-D8:D8</f>
        <v>17806994962</v>
      </c>
      <c r="E9" s="185">
        <f>E7-E8</f>
        <v>107496786740</v>
      </c>
    </row>
    <row r="10" spans="1:6" ht="19.5" customHeight="1">
      <c r="A10" s="180" t="s">
        <v>46</v>
      </c>
      <c r="B10" s="181">
        <v>11</v>
      </c>
      <c r="C10" s="198" t="s">
        <v>116</v>
      </c>
      <c r="D10" s="182">
        <v>15485639653</v>
      </c>
      <c r="E10" s="182">
        <v>93042502579</v>
      </c>
      <c r="F10" s="179"/>
    </row>
    <row r="11" spans="1:5" ht="21.75" customHeight="1">
      <c r="A11" s="187" t="s">
        <v>39</v>
      </c>
      <c r="B11" s="188">
        <v>20</v>
      </c>
      <c r="C11" s="181"/>
      <c r="D11" s="189">
        <f>D9-D10</f>
        <v>2321355309</v>
      </c>
      <c r="E11" s="189">
        <f>E9-E10</f>
        <v>14454284161</v>
      </c>
    </row>
    <row r="12" spans="1:6" ht="19.5" customHeight="1">
      <c r="A12" s="180" t="s">
        <v>40</v>
      </c>
      <c r="B12" s="181">
        <v>21</v>
      </c>
      <c r="C12" s="198" t="s">
        <v>124</v>
      </c>
      <c r="D12" s="182">
        <v>170209634</v>
      </c>
      <c r="E12" s="182">
        <v>1406184762</v>
      </c>
      <c r="F12" s="179"/>
    </row>
    <row r="13" spans="1:6" ht="19.5" customHeight="1">
      <c r="A13" s="180" t="s">
        <v>125</v>
      </c>
      <c r="B13" s="181">
        <v>22</v>
      </c>
      <c r="C13" s="198" t="s">
        <v>7</v>
      </c>
      <c r="D13" s="182">
        <v>259214135</v>
      </c>
      <c r="E13" s="182">
        <v>1504972650</v>
      </c>
      <c r="F13" s="179"/>
    </row>
    <row r="14" spans="1:6" ht="19.5" customHeight="1">
      <c r="A14" s="190" t="s">
        <v>135</v>
      </c>
      <c r="B14" s="191">
        <v>23</v>
      </c>
      <c r="C14" s="208"/>
      <c r="D14" s="192">
        <v>206745927</v>
      </c>
      <c r="E14" s="192">
        <v>1280377423</v>
      </c>
      <c r="F14" s="179"/>
    </row>
    <row r="15" spans="1:6" ht="19.5" customHeight="1">
      <c r="A15" s="180" t="s">
        <v>41</v>
      </c>
      <c r="B15" s="181">
        <v>24</v>
      </c>
      <c r="C15" s="198"/>
      <c r="D15" s="182">
        <v>941697477</v>
      </c>
      <c r="E15" s="182">
        <v>6034572504</v>
      </c>
      <c r="F15" s="179"/>
    </row>
    <row r="16" spans="1:6" ht="19.5" customHeight="1">
      <c r="A16" s="180" t="s">
        <v>42</v>
      </c>
      <c r="B16" s="181">
        <v>25</v>
      </c>
      <c r="C16" s="198"/>
      <c r="D16" s="182">
        <v>263648139</v>
      </c>
      <c r="E16" s="182">
        <v>2219040542</v>
      </c>
      <c r="F16" s="179"/>
    </row>
    <row r="17" spans="1:5" ht="21.75" customHeight="1">
      <c r="A17" s="193" t="s">
        <v>43</v>
      </c>
      <c r="B17" s="194">
        <v>30</v>
      </c>
      <c r="C17" s="198"/>
      <c r="D17" s="195">
        <f>D11+D12-D13-D15-D16</f>
        <v>1027005192</v>
      </c>
      <c r="E17" s="195">
        <f>E11+E12-E13-E15-E16</f>
        <v>6101883227</v>
      </c>
    </row>
    <row r="18" spans="1:6" ht="19.5" customHeight="1">
      <c r="A18" s="180" t="s">
        <v>44</v>
      </c>
      <c r="B18" s="181">
        <v>31</v>
      </c>
      <c r="C18" s="198"/>
      <c r="D18" s="182">
        <v>3210000</v>
      </c>
      <c r="E18" s="182">
        <v>112738561</v>
      </c>
      <c r="F18" s="179"/>
    </row>
    <row r="19" spans="1:6" ht="19.5" customHeight="1">
      <c r="A19" s="180" t="s">
        <v>45</v>
      </c>
      <c r="B19" s="181">
        <v>32</v>
      </c>
      <c r="C19" s="198"/>
      <c r="D19" s="182">
        <v>200000</v>
      </c>
      <c r="E19" s="182">
        <v>1157276</v>
      </c>
      <c r="F19" s="179"/>
    </row>
    <row r="20" spans="1:6" ht="19.5" customHeight="1">
      <c r="A20" s="196" t="s">
        <v>47</v>
      </c>
      <c r="B20" s="197">
        <v>40</v>
      </c>
      <c r="C20" s="198"/>
      <c r="D20" s="185">
        <f>D18-D19</f>
        <v>3010000</v>
      </c>
      <c r="E20" s="185">
        <f>E18-E19</f>
        <v>111581285</v>
      </c>
      <c r="F20" s="154"/>
    </row>
    <row r="21" spans="1:6" ht="21.75" customHeight="1">
      <c r="A21" s="193" t="s">
        <v>48</v>
      </c>
      <c r="B21" s="194">
        <v>50</v>
      </c>
      <c r="C21" s="198"/>
      <c r="D21" s="186">
        <f>D17+D20</f>
        <v>1030015192</v>
      </c>
      <c r="E21" s="186">
        <f>E17+E20</f>
        <v>6213464512</v>
      </c>
      <c r="F21" s="154"/>
    </row>
    <row r="22" spans="1:6" ht="19.5" customHeight="1">
      <c r="A22" s="180" t="s">
        <v>127</v>
      </c>
      <c r="B22" s="181"/>
      <c r="C22" s="198"/>
      <c r="D22" s="182">
        <v>458004076</v>
      </c>
      <c r="E22" s="182">
        <v>4873751659</v>
      </c>
      <c r="F22" s="179"/>
    </row>
    <row r="23" spans="1:7" ht="21.75" customHeight="1">
      <c r="A23" s="187" t="s">
        <v>126</v>
      </c>
      <c r="B23" s="198">
        <v>51</v>
      </c>
      <c r="C23" s="198" t="s">
        <v>117</v>
      </c>
      <c r="D23" s="182">
        <f>D22*0.2</f>
        <v>91600815.2</v>
      </c>
      <c r="E23" s="182">
        <v>436321824</v>
      </c>
      <c r="F23" s="179"/>
      <c r="G23" s="179"/>
    </row>
    <row r="24" spans="1:7" ht="19.5" customHeight="1">
      <c r="A24" s="202" t="s">
        <v>137</v>
      </c>
      <c r="B24" s="203"/>
      <c r="C24" s="210"/>
      <c r="D24" s="204">
        <f>D23</f>
        <v>91600815.2</v>
      </c>
      <c r="E24" s="204">
        <f>E23</f>
        <v>436321824</v>
      </c>
      <c r="F24" s="179"/>
      <c r="G24" s="179"/>
    </row>
    <row r="25" spans="1:7" ht="21.75" customHeight="1">
      <c r="A25" s="205" t="s">
        <v>123</v>
      </c>
      <c r="B25" s="206">
        <v>52</v>
      </c>
      <c r="C25" s="206"/>
      <c r="D25" s="206"/>
      <c r="E25" s="206"/>
      <c r="F25" s="179"/>
      <c r="G25" s="179"/>
    </row>
    <row r="26" spans="1:7" ht="21.75" customHeight="1" thickBot="1">
      <c r="A26" s="199" t="s">
        <v>122</v>
      </c>
      <c r="B26" s="200">
        <v>60</v>
      </c>
      <c r="C26" s="209"/>
      <c r="D26" s="201">
        <f>D21-D24</f>
        <v>938414376.8</v>
      </c>
      <c r="E26" s="201">
        <f>E21-E24</f>
        <v>5777142688</v>
      </c>
      <c r="F26" s="47"/>
      <c r="G26" s="179"/>
    </row>
    <row r="27" spans="1:7" ht="1.5" customHeight="1" thickBot="1">
      <c r="A27" s="135"/>
      <c r="B27" s="135"/>
      <c r="C27" s="136"/>
      <c r="D27" s="136"/>
      <c r="E27" s="137"/>
      <c r="F27" s="179"/>
      <c r="G27" s="179"/>
    </row>
    <row r="28" spans="1:7" ht="9.75" customHeight="1" thickTop="1">
      <c r="A28" s="138"/>
      <c r="B28" s="138"/>
      <c r="C28" s="168"/>
      <c r="D28" s="168"/>
      <c r="E28" s="139"/>
      <c r="F28" s="179"/>
      <c r="G28" s="179"/>
    </row>
    <row r="29" spans="1:7" ht="21.75" customHeight="1">
      <c r="A29" s="140"/>
      <c r="B29" s="140"/>
      <c r="C29" s="169"/>
      <c r="D29" s="169"/>
      <c r="E29" s="29"/>
      <c r="F29" s="179"/>
      <c r="G29" s="179"/>
    </row>
    <row r="30" spans="1:7" ht="21.75" customHeight="1">
      <c r="A30" s="125" t="s">
        <v>121</v>
      </c>
      <c r="B30" s="170"/>
      <c r="C30" s="171"/>
      <c r="D30" s="171"/>
      <c r="E30" s="174"/>
      <c r="F30" s="179"/>
      <c r="G30" s="179"/>
    </row>
    <row r="31" ht="18" customHeight="1">
      <c r="A31" s="141"/>
    </row>
    <row r="32" ht="21.75" customHeight="1">
      <c r="A32" s="172"/>
    </row>
    <row r="33" ht="18" customHeight="1">
      <c r="A33" s="173"/>
    </row>
    <row r="34" ht="15.75">
      <c r="A34" s="141"/>
    </row>
  </sheetData>
  <printOptions/>
  <pageMargins left="0.5" right="0.25" top="0.5" bottom="0.5" header="0.25" footer="0.25"/>
  <pageSetup horizontalDpi="600" verticalDpi="600" orientation="portrait" paperSize="9" r:id="rId1"/>
  <headerFooter alignWithMargins="0">
    <oddFooter xml:space="preserve">&amp;L&amp;"VNI-Times,Italic"Caùc thuyeát minh töø trang 7 ñeán trang 16 laø phaàn khoâng theå taùch rôøi cuûa baùo caùo naøy&amp;RTrang &amp;P+2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30" sqref="A30"/>
    </sheetView>
  </sheetViews>
  <sheetFormatPr defaultColWidth="8.796875" defaultRowHeight="14.25"/>
  <cols>
    <col min="1" max="1" width="29.09765625" style="1" customWidth="1"/>
    <col min="2" max="2" width="1.203125" style="1" customWidth="1"/>
    <col min="3" max="3" width="31.19921875" style="1" customWidth="1"/>
    <col min="4" max="16384" width="8.8984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KIEM TOAN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Phan Vien III</cp:lastModifiedBy>
  <cp:lastPrinted>2008-09-12T02:40:11Z</cp:lastPrinted>
  <dcterms:created xsi:type="dcterms:W3CDTF">2001-02-06T09:24:36Z</dcterms:created>
  <dcterms:modified xsi:type="dcterms:W3CDTF">2008-09-12T02:33:41Z</dcterms:modified>
  <cp:category/>
  <cp:version/>
  <cp:contentType/>
  <cp:contentStatus/>
</cp:coreProperties>
</file>